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титульный" sheetId="4" r:id="rId1"/>
    <sheet name="Регистрация" sheetId="5" r:id="rId2"/>
    <sheet name="Обыкновенные дроби" sheetId="1" r:id="rId3"/>
    <sheet name="Смешанные числа" sheetId="2" r:id="rId4"/>
    <sheet name="Тест" sheetId="3" r:id="rId5"/>
    <sheet name="Результат" sheetId="6" r:id="rId6"/>
    <sheet name="Источники" sheetId="7" r:id="rId7"/>
  </sheets>
  <definedNames>
    <definedName name="Ответ1">Тест!$S$1:$S$4</definedName>
    <definedName name="Ответ2">Тест!$T$1:$T$4</definedName>
    <definedName name="Ответ3">Тест!$U$1:$U$4</definedName>
    <definedName name="Ответ4">Тест!$V$1:$V$4</definedName>
  </definedNames>
  <calcPr calcId="145621"/>
</workbook>
</file>

<file path=xl/calcChain.xml><?xml version="1.0" encoding="utf-8"?>
<calcChain xmlns="http://schemas.openxmlformats.org/spreadsheetml/2006/main">
  <c r="T11" i="3" l="1"/>
  <c r="T10" i="3"/>
  <c r="T9" i="3"/>
  <c r="T8" i="3"/>
  <c r="T7" i="3"/>
  <c r="T6" i="3"/>
  <c r="P13" i="3" l="1"/>
  <c r="H5" i="6" s="1"/>
  <c r="R16" i="2"/>
  <c r="Q16" i="2"/>
  <c r="X11" i="2" s="1"/>
  <c r="R12" i="2"/>
  <c r="Q12" i="2"/>
  <c r="X10" i="2" s="1"/>
  <c r="R8" i="2"/>
  <c r="Q8" i="2"/>
  <c r="X9" i="2" s="1"/>
  <c r="R4" i="2"/>
  <c r="Q4" i="2"/>
  <c r="X8" i="2" s="1"/>
  <c r="H16" i="2"/>
  <c r="H12" i="2"/>
  <c r="H8" i="2"/>
  <c r="G16" i="2"/>
  <c r="X7" i="2" s="1"/>
  <c r="G12" i="2"/>
  <c r="X6" i="2" s="1"/>
  <c r="G8" i="2"/>
  <c r="X5" i="2" s="1"/>
  <c r="H4" i="2"/>
  <c r="G4" i="2"/>
  <c r="X4" i="2" s="1"/>
  <c r="Q16" i="1"/>
  <c r="Q12" i="1"/>
  <c r="Q8" i="1"/>
  <c r="P16" i="1"/>
  <c r="X11" i="1" s="1"/>
  <c r="P12" i="1"/>
  <c r="X10" i="1" s="1"/>
  <c r="P8" i="1"/>
  <c r="X9" i="1" s="1"/>
  <c r="Q4" i="1"/>
  <c r="P4" i="1"/>
  <c r="X8" i="1" s="1"/>
  <c r="G16" i="1"/>
  <c r="G12" i="1"/>
  <c r="G8" i="1"/>
  <c r="F16" i="1"/>
  <c r="X7" i="1" s="1"/>
  <c r="F12" i="1"/>
  <c r="X6" i="1" s="1"/>
  <c r="F8" i="1"/>
  <c r="X5" i="1" s="1"/>
  <c r="G4" i="1"/>
  <c r="F4" i="1"/>
  <c r="X4" i="1" s="1"/>
  <c r="X17" i="2" l="1"/>
  <c r="H4" i="6" s="1"/>
  <c r="V17" i="1"/>
  <c r="H3" i="6" s="1"/>
  <c r="H6" i="6" l="1"/>
  <c r="F9" i="6" s="1"/>
</calcChain>
</file>

<file path=xl/sharedStrings.xml><?xml version="1.0" encoding="utf-8"?>
<sst xmlns="http://schemas.openxmlformats.org/spreadsheetml/2006/main" count="75" uniqueCount="61">
  <si>
    <t>МКОУ "Калтукская СОШ"</t>
  </si>
  <si>
    <t>Подготовила учитель математики</t>
  </si>
  <si>
    <t>Гутенко Светлана Александровна</t>
  </si>
  <si>
    <t>Калтук, 2013г.</t>
  </si>
  <si>
    <t>Математика</t>
  </si>
  <si>
    <t>Регистрация</t>
  </si>
  <si>
    <t>Фамилия</t>
  </si>
  <si>
    <t>Имя</t>
  </si>
  <si>
    <t>Класс</t>
  </si>
  <si>
    <t>Иркутской области Братского района</t>
  </si>
  <si>
    <t xml:space="preserve">  </t>
  </si>
  <si>
    <t>1)</t>
  </si>
  <si>
    <t>2)</t>
  </si>
  <si>
    <t>3)</t>
  </si>
  <si>
    <t>4)</t>
  </si>
  <si>
    <t>5)</t>
  </si>
  <si>
    <t>6)</t>
  </si>
  <si>
    <t>7)</t>
  </si>
  <si>
    <t>8)</t>
  </si>
  <si>
    <t>Набрано баллов из 8:</t>
  </si>
  <si>
    <t>Набрано баллов:</t>
  </si>
  <si>
    <t>1.</t>
  </si>
  <si>
    <t>6/7</t>
  </si>
  <si>
    <t>1/21</t>
  </si>
  <si>
    <t>2/3</t>
  </si>
  <si>
    <t>2.</t>
  </si>
  <si>
    <t>3.</t>
  </si>
  <si>
    <t>4.</t>
  </si>
  <si>
    <t>5.</t>
  </si>
  <si>
    <t>6.</t>
  </si>
  <si>
    <t>3</t>
  </si>
  <si>
    <t xml:space="preserve">Какое натуральное число надо записать вместо буквы, чтобы </t>
  </si>
  <si>
    <t xml:space="preserve">  5/6</t>
  </si>
  <si>
    <t xml:space="preserve"> 1/2</t>
  </si>
  <si>
    <t xml:space="preserve"> 6/5</t>
  </si>
  <si>
    <t xml:space="preserve"> 1/50</t>
  </si>
  <si>
    <t xml:space="preserve"> 5/6</t>
  </si>
  <si>
    <t xml:space="preserve"> 11/12</t>
  </si>
  <si>
    <t xml:space="preserve"> 2/3</t>
  </si>
  <si>
    <t xml:space="preserve"> 3/4</t>
  </si>
  <si>
    <t>Набрано баллов из 6:</t>
  </si>
  <si>
    <t>Результаты:</t>
  </si>
  <si>
    <t>Обыкновенные дроби</t>
  </si>
  <si>
    <t>Смешанные числа</t>
  </si>
  <si>
    <t>Тест</t>
  </si>
  <si>
    <t>Итого:</t>
  </si>
  <si>
    <t>Оценка:</t>
  </si>
  <si>
    <t>Выполни тест:</t>
  </si>
  <si>
    <t>Сколько пятнадцатых долей содержится в         ?....................</t>
  </si>
  <si>
    <t>Чему равно частное 42:63 ?.......................................................</t>
  </si>
  <si>
    <t>было верным равенство                ?..........................................</t>
  </si>
  <si>
    <t>Какую часть часа составляет 50 мин ?.....................................</t>
  </si>
  <si>
    <t>Запишите в виде десятичной дроби             .    ………………</t>
  </si>
  <si>
    <t>Выберите большую дробь.      …………………………………</t>
  </si>
  <si>
    <t>Сложение и вычитание дробей с разными знаменателями</t>
  </si>
  <si>
    <t>Источники:</t>
  </si>
  <si>
    <t>http://images.yandex.ru/yandsearch?text=%D0%BC%D0%B0%D1%82%D0%B5%D0%BC%D0%B0%D1%82%D0%B8%D0%BA%D0%B0&amp;fp=0&amp;pos=26&amp;rpt=simage&amp;uinfo=ww-1349-wh-599-fw-1124-fh-448-pd-1&amp;img_url=http%3A%2F%2Fpustunchik.ua%2Fimages%2Finteresting%2FMath%2FKalendar%2FD667B224428B4B59A8B5E3CA3C558CE2.jpg</t>
  </si>
  <si>
    <t>http://images.yandex.ru/yandsearch?p=2&amp;text=%D0%BC%D0%B0%D1%82%D0%B5%D0%BC%D0%B0%D1%82%D0%B8%D0%BA%D0%B0&amp;fp=2&amp;pos=63&amp;uinfo=ww-1349-wh-599-fw-1124-fh-448-pd-1&amp;rpt=simage&amp;img_url=http%3A%2F%2Fcs9656.vk.me%2Fu141434154%2F147474186%2Fs_532d3298.jpg</t>
  </si>
  <si>
    <t>http://images.yandex.ru/yandsearch?p=3&amp;text=%D0%BC%D0%B0%D1%82%D0%B5%D0%BC%D0%B0%D1%82%D0%B8%D0%BA%D0%B0&amp;fp=3&amp;pos=97&amp;uinfo=ww-1349-wh-599-fw-1124-fh-448-pd-1&amp;rpt=simage&amp;img_url=http%3A%2F%2Fimg0.liveinternet.ru%2Fimages%2Fattach%2Fc%2F1%2F58%2F917%2F58917980_1273605366_j0198594.png</t>
  </si>
  <si>
    <t>http://www.moi-universitet.ru/do/directions/mm/exceltest/#.Uf9nAKz-vXQ</t>
  </si>
  <si>
    <t>http://images.yandex.ru/yandsearch?p=3&amp;text=%D0%BC%D0%B0%D1%82%D0%B5%D0%BC%D0%B0%D1%82%D0%B8%D0%BA%D0%B0&amp;fp=3&amp;pos=117&amp;uinfo=ww-1349-wh-599-fw-1124-fh-448-pd-1&amp;rpt=simage&amp;img_url=http%3A%2F%2F1.bp.blogspot.com%2F-rR-EpMjJAVc%2FTp-_-E8vKPI%2FAAAAAAAAAG0%2FjtOParVFXdI%2Fs400%2F%252525D0%252525B4%252525D1%25252580%252525D0%252525BE%252525D0%252525B1%252525D0%252525B8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</si>
</sst>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charset val="204"/>
      <scheme val="minor"/>
    </font>
    <font>
      <sz val="12"/>
      <color theme="8" tint="-0.249977111117893"/>
      <name val="Calibri"/>
      <family val="2"/>
      <charset val="204"/>
      <scheme val="minor"/>
    </font>
    <font>
      <sz val="11"/>
      <color theme="8" tint="-0.249977111117893"/>
      <name val="Calibri"/>
      <family val="2"/>
      <charset val="204"/>
      <scheme val="minor"/>
    </font>
    <font>
      <b/>
      <sz val="22"/>
      <color theme="8" tint="-0.249977111117893"/>
      <name val="Calibri"/>
      <family val="2"/>
      <charset val="204"/>
      <scheme val="minor"/>
    </font>
    <font>
      <b/>
      <sz val="18"/>
      <color theme="4" tint="0.79998168889431442"/>
      <name val="Calibri"/>
      <family val="2"/>
      <charset val="204"/>
      <scheme val="minor"/>
    </font>
    <font>
      <b/>
      <sz val="22"/>
      <color theme="3" tint="-0.249977111117893"/>
      <name val="Calibri"/>
      <family val="2"/>
      <charset val="204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2"/>
      <color theme="3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Bradley Hand ITC"/>
      <family val="4"/>
    </font>
    <font>
      <b/>
      <sz val="20"/>
      <color rgb="FF00B050"/>
      <name val="Chiller"/>
      <family val="5"/>
    </font>
    <font>
      <b/>
      <sz val="20"/>
      <color theme="1"/>
      <name val="Calibri"/>
      <family val="2"/>
      <charset val="204"/>
      <scheme val="minor"/>
    </font>
    <font>
      <b/>
      <sz val="20"/>
      <color theme="1"/>
      <name val="Bradley Hand ITC"/>
      <family val="4"/>
    </font>
    <font>
      <b/>
      <sz val="20"/>
      <color rgb="FFFF0000"/>
      <name val="Bradley Hand ITC"/>
      <family val="4"/>
    </font>
    <font>
      <sz val="20"/>
      <color rgb="FFFF0000"/>
      <name val="Bradley Hand ITC"/>
      <family val="4"/>
    </font>
    <font>
      <b/>
      <sz val="24"/>
      <color theme="4"/>
      <name val="Calibri"/>
      <family val="2"/>
      <charset val="204"/>
      <scheme val="minor"/>
    </font>
    <font>
      <b/>
      <sz val="18"/>
      <color theme="4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sz val="24"/>
      <color theme="3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8"/>
      <color rgb="FF0070C0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sz val="14"/>
      <color rgb="FF0070C0"/>
      <name val="Times New Roman"/>
      <family val="1"/>
      <charset val="204"/>
    </font>
    <font>
      <sz val="14"/>
      <color rgb="FF0070C0"/>
      <name val="Calibri"/>
      <family val="2"/>
      <charset val="204"/>
      <scheme val="minor"/>
    </font>
    <font>
      <i/>
      <sz val="14"/>
      <color rgb="FF0070C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i/>
      <sz val="14"/>
      <color rgb="FF0070C0"/>
      <name val="Times New Roman"/>
      <family val="1"/>
      <charset val="204"/>
    </font>
    <font>
      <sz val="11"/>
      <color theme="9" tint="0.79998168889431442"/>
      <name val="Calibri"/>
      <family val="2"/>
      <charset val="204"/>
      <scheme val="minor"/>
    </font>
    <font>
      <sz val="14"/>
      <color theme="9" tint="0.79998168889431442"/>
      <name val="Calibri"/>
      <family val="2"/>
      <charset val="204"/>
      <scheme val="minor"/>
    </font>
    <font>
      <b/>
      <sz val="22"/>
      <color rgb="FF0070C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gray0625">
        <fgColor auto="1"/>
        <bgColor theme="3" tint="0.39994506668294322"/>
      </patternFill>
    </fill>
    <fill>
      <patternFill patternType="gray0625">
        <bgColor theme="4" tint="0.59999389629810485"/>
      </patternFill>
    </fill>
    <fill>
      <patternFill patternType="gray0625">
        <fgColor theme="3" tint="0.39994506668294322"/>
        <bgColor theme="4" tint="0.59999389629810485"/>
      </patternFill>
    </fill>
    <fill>
      <patternFill patternType="gray0625">
        <fgColor theme="0"/>
        <bgColor theme="4" tint="0.59999389629810485"/>
      </patternFill>
    </fill>
    <fill>
      <patternFill patternType="darkGrid">
        <fgColor theme="8" tint="0.59996337778862885"/>
        <bgColor indexed="65"/>
      </patternFill>
    </fill>
    <fill>
      <patternFill patternType="gray0625">
        <fgColor theme="8" tint="0.39991454817346722"/>
        <bgColor indexed="65"/>
      </patternFill>
    </fill>
    <fill>
      <patternFill patternType="gray125">
        <fgColor theme="9" tint="0.39991454817346722"/>
        <bgColor indexed="65"/>
      </patternFill>
    </fill>
    <fill>
      <patternFill patternType="gray125">
        <fgColor theme="9" tint="0.39994506668294322"/>
        <bgColor indexed="65"/>
      </patternFill>
    </fill>
    <fill>
      <patternFill patternType="lightTrellis">
        <fgColor theme="0"/>
        <bgColor theme="9" tint="0.79998168889431442"/>
      </patternFill>
    </fill>
    <fill>
      <patternFill patternType="lightTrellis">
        <fgColor theme="0"/>
        <bgColor theme="9" tint="0.59999389629810485"/>
      </patternFill>
    </fill>
  </fills>
  <borders count="22">
    <border>
      <left/>
      <right/>
      <top/>
      <bottom/>
      <diagonal/>
    </border>
    <border>
      <left/>
      <right style="slantDashDot">
        <color theme="3" tint="0.59996337778862885"/>
      </right>
      <top/>
      <bottom/>
      <diagonal/>
    </border>
    <border>
      <left style="slantDashDot">
        <color theme="3" tint="0.59996337778862885"/>
      </left>
      <right/>
      <top style="slantDashDot">
        <color theme="3" tint="0.59996337778862885"/>
      </top>
      <bottom style="slantDashDot">
        <color theme="3" tint="0.59996337778862885"/>
      </bottom>
      <diagonal/>
    </border>
    <border>
      <left/>
      <right/>
      <top style="slantDashDot">
        <color theme="3" tint="0.59996337778862885"/>
      </top>
      <bottom style="slantDashDot">
        <color theme="3" tint="0.59996337778862885"/>
      </bottom>
      <diagonal/>
    </border>
    <border>
      <left/>
      <right style="slantDashDot">
        <color theme="3" tint="0.59996337778862885"/>
      </right>
      <top style="slantDashDot">
        <color theme="3" tint="0.59996337778862885"/>
      </top>
      <bottom style="slantDashDot">
        <color theme="3" tint="0.59996337778862885"/>
      </bottom>
      <diagonal/>
    </border>
    <border>
      <left style="slantDashDot">
        <color theme="3" tint="0.59996337778862885"/>
      </left>
      <right style="thin">
        <color indexed="64"/>
      </right>
      <top style="slantDashDot">
        <color theme="3" tint="0.59996337778862885"/>
      </top>
      <bottom style="slantDashDot">
        <color theme="3" tint="0.59996337778862885"/>
      </bottom>
      <diagonal/>
    </border>
    <border>
      <left style="thin">
        <color indexed="64"/>
      </left>
      <right style="thin">
        <color indexed="64"/>
      </right>
      <top style="slantDashDot">
        <color theme="3" tint="0.59996337778862885"/>
      </top>
      <bottom style="slantDashDot">
        <color theme="3" tint="0.59996337778862885"/>
      </bottom>
      <diagonal/>
    </border>
    <border>
      <left style="thin">
        <color indexed="64"/>
      </left>
      <right style="slantDashDot">
        <color theme="3" tint="0.59996337778862885"/>
      </right>
      <top style="slantDashDot">
        <color theme="3" tint="0.59996337778862885"/>
      </top>
      <bottom style="slantDashDot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theme="8" tint="0.39994506668294322"/>
      </left>
      <right/>
      <top style="double">
        <color theme="8" tint="0.39994506668294322"/>
      </top>
      <bottom/>
      <diagonal/>
    </border>
    <border>
      <left/>
      <right/>
      <top style="double">
        <color theme="8" tint="0.39994506668294322"/>
      </top>
      <bottom/>
      <diagonal/>
    </border>
    <border>
      <left/>
      <right style="double">
        <color theme="8" tint="0.39994506668294322"/>
      </right>
      <top style="double">
        <color theme="8" tint="0.39994506668294322"/>
      </top>
      <bottom/>
      <diagonal/>
    </border>
    <border>
      <left style="double">
        <color theme="8" tint="0.39994506668294322"/>
      </left>
      <right/>
      <top/>
      <bottom/>
      <diagonal/>
    </border>
    <border>
      <left/>
      <right style="double">
        <color theme="8" tint="0.39994506668294322"/>
      </right>
      <top/>
      <bottom/>
      <diagonal/>
    </border>
    <border>
      <left style="double">
        <color theme="8" tint="0.39994506668294322"/>
      </left>
      <right/>
      <top/>
      <bottom style="double">
        <color theme="8" tint="0.39994506668294322"/>
      </bottom>
      <diagonal/>
    </border>
    <border>
      <left/>
      <right/>
      <top/>
      <bottom style="double">
        <color theme="8" tint="0.39994506668294322"/>
      </bottom>
      <diagonal/>
    </border>
    <border>
      <left/>
      <right style="double">
        <color theme="8" tint="0.39994506668294322"/>
      </right>
      <top/>
      <bottom style="double">
        <color theme="8" tint="0.39994506668294322"/>
      </bottom>
      <diagonal/>
    </border>
    <border>
      <left style="double">
        <color theme="4" tint="-0.24994659260841701"/>
      </left>
      <right style="double">
        <color theme="4" tint="-0.24994659260841701"/>
      </right>
      <top style="double">
        <color theme="4" tint="-0.24994659260841701"/>
      </top>
      <bottom style="double">
        <color theme="4" tint="-0.24994659260841701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94">
    <xf numFmtId="0" fontId="0" fillId="0" borderId="0" xfId="0"/>
    <xf numFmtId="0" fontId="2" fillId="2" borderId="0" xfId="0" applyFont="1" applyFill="1"/>
    <xf numFmtId="0" fontId="0" fillId="3" borderId="0" xfId="0" applyFill="1" applyProtection="1"/>
    <xf numFmtId="0" fontId="4" fillId="3" borderId="0" xfId="0" applyFont="1" applyFill="1" applyAlignment="1" applyProtection="1"/>
    <xf numFmtId="0" fontId="0" fillId="4" borderId="0" xfId="0" applyFill="1" applyProtection="1"/>
    <xf numFmtId="0" fontId="6" fillId="5" borderId="0" xfId="0" applyFont="1" applyFill="1" applyAlignment="1" applyProtection="1"/>
    <xf numFmtId="0" fontId="0" fillId="7" borderId="0" xfId="0" applyFill="1"/>
    <xf numFmtId="0" fontId="22" fillId="7" borderId="0" xfId="0" applyFont="1" applyFill="1"/>
    <xf numFmtId="0" fontId="23" fillId="7" borderId="0" xfId="0" applyFont="1" applyFill="1"/>
    <xf numFmtId="0" fontId="22" fillId="8" borderId="13" xfId="0" applyFont="1" applyFill="1" applyBorder="1"/>
    <xf numFmtId="0" fontId="0" fillId="8" borderId="14" xfId="0" applyFill="1" applyBorder="1"/>
    <xf numFmtId="0" fontId="22" fillId="8" borderId="15" xfId="0" applyFont="1" applyFill="1" applyBorder="1"/>
    <xf numFmtId="0" fontId="22" fillId="9" borderId="16" xfId="0" applyFont="1" applyFill="1" applyBorder="1"/>
    <xf numFmtId="0" fontId="0" fillId="9" borderId="0" xfId="0" applyFill="1" applyBorder="1"/>
    <xf numFmtId="0" fontId="22" fillId="9" borderId="17" xfId="0" applyFont="1" applyFill="1" applyBorder="1"/>
    <xf numFmtId="0" fontId="22" fillId="8" borderId="16" xfId="0" applyFont="1" applyFill="1" applyBorder="1"/>
    <xf numFmtId="0" fontId="0" fillId="8" borderId="0" xfId="0" applyFill="1" applyBorder="1"/>
    <xf numFmtId="0" fontId="22" fillId="8" borderId="17" xfId="0" applyFont="1" applyFill="1" applyBorder="1"/>
    <xf numFmtId="0" fontId="0" fillId="10" borderId="18" xfId="0" applyFill="1" applyBorder="1"/>
    <xf numFmtId="0" fontId="0" fillId="10" borderId="19" xfId="0" applyFill="1" applyBorder="1"/>
    <xf numFmtId="0" fontId="23" fillId="10" borderId="19" xfId="0" applyFont="1" applyFill="1" applyBorder="1" applyAlignment="1">
      <alignment horizontal="right"/>
    </xf>
    <xf numFmtId="0" fontId="23" fillId="10" borderId="20" xfId="0" applyFont="1" applyFill="1" applyBorder="1"/>
    <xf numFmtId="0" fontId="19" fillId="7" borderId="0" xfId="0" applyFont="1" applyFill="1" applyAlignment="1">
      <alignment horizontal="left"/>
    </xf>
    <xf numFmtId="0" fontId="8" fillId="12" borderId="0" xfId="0" applyFont="1" applyFill="1" applyAlignment="1">
      <alignment horizontal="right"/>
    </xf>
    <xf numFmtId="0" fontId="0" fillId="12" borderId="0" xfId="0" applyFill="1"/>
    <xf numFmtId="0" fontId="20" fillId="12" borderId="0" xfId="0" applyFont="1" applyFill="1" applyAlignment="1">
      <alignment horizontal="center"/>
    </xf>
    <xf numFmtId="49" fontId="0" fillId="12" borderId="0" xfId="0" applyNumberFormat="1" applyFill="1"/>
    <xf numFmtId="16" fontId="0" fillId="12" borderId="0" xfId="0" applyNumberFormat="1" applyFill="1"/>
    <xf numFmtId="2" fontId="0" fillId="12" borderId="0" xfId="0" applyNumberFormat="1" applyFill="1"/>
    <xf numFmtId="0" fontId="25" fillId="12" borderId="0" xfId="0" applyFont="1" applyFill="1" applyAlignment="1">
      <alignment horizontal="right"/>
    </xf>
    <xf numFmtId="0" fontId="27" fillId="12" borderId="0" xfId="0" applyFont="1" applyFill="1"/>
    <xf numFmtId="0" fontId="28" fillId="12" borderId="0" xfId="0" applyFont="1" applyFill="1"/>
    <xf numFmtId="49" fontId="27" fillId="12" borderId="0" xfId="0" applyNumberFormat="1" applyFont="1" applyFill="1"/>
    <xf numFmtId="0" fontId="26" fillId="12" borderId="0" xfId="0" applyFont="1" applyFill="1" applyAlignment="1">
      <alignment horizontal="center"/>
    </xf>
    <xf numFmtId="0" fontId="21" fillId="12" borderId="0" xfId="0" applyFont="1" applyFill="1"/>
    <xf numFmtId="0" fontId="9" fillId="12" borderId="0" xfId="0" applyFont="1" applyFill="1" applyAlignment="1">
      <alignment horizontal="right" vertical="center"/>
    </xf>
    <xf numFmtId="0" fontId="8" fillId="12" borderId="0" xfId="0" applyFont="1" applyFill="1" applyAlignment="1">
      <alignment horizontal="left"/>
    </xf>
    <xf numFmtId="0" fontId="11" fillId="12" borderId="0" xfId="0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0" fontId="16" fillId="12" borderId="0" xfId="0" applyFont="1" applyFill="1" applyAlignment="1">
      <alignment vertical="center"/>
    </xf>
    <xf numFmtId="0" fontId="17" fillId="12" borderId="0" xfId="0" applyFont="1" applyFill="1"/>
    <xf numFmtId="0" fontId="19" fillId="12" borderId="0" xfId="0" applyFont="1" applyFill="1" applyAlignment="1">
      <alignment vertical="center"/>
    </xf>
    <xf numFmtId="0" fontId="29" fillId="12" borderId="0" xfId="0" applyFont="1" applyFill="1"/>
    <xf numFmtId="0" fontId="8" fillId="12" borderId="0" xfId="0" applyFont="1" applyFill="1"/>
    <xf numFmtId="0" fontId="8" fillId="12" borderId="0" xfId="0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0" fontId="13" fillId="12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left" vertical="center"/>
    </xf>
    <xf numFmtId="0" fontId="15" fillId="12" borderId="0" xfId="0" applyFont="1" applyFill="1" applyAlignment="1">
      <alignment horizontal="center" vertical="center"/>
    </xf>
    <xf numFmtId="0" fontId="14" fillId="12" borderId="0" xfId="0" applyFont="1" applyFill="1" applyBorder="1" applyAlignment="1">
      <alignment horizontal="center" vertical="center"/>
    </xf>
    <xf numFmtId="0" fontId="10" fillId="12" borderId="0" xfId="0" applyFont="1" applyFill="1"/>
    <xf numFmtId="0" fontId="19" fillId="12" borderId="0" xfId="0" applyFont="1" applyFill="1" applyAlignment="1">
      <alignment horizontal="center" vertical="center"/>
    </xf>
    <xf numFmtId="0" fontId="30" fillId="12" borderId="0" xfId="0" applyFont="1" applyFill="1"/>
    <xf numFmtId="0" fontId="31" fillId="7" borderId="0" xfId="0" applyFont="1" applyFill="1"/>
    <xf numFmtId="0" fontId="33" fillId="12" borderId="0" xfId="0" applyFont="1" applyFill="1"/>
    <xf numFmtId="0" fontId="33" fillId="12" borderId="0" xfId="0" applyFont="1" applyFill="1" applyAlignment="1">
      <alignment horizontal="right"/>
    </xf>
    <xf numFmtId="0" fontId="32" fillId="12" borderId="0" xfId="1" applyFill="1"/>
    <xf numFmtId="0" fontId="18" fillId="12" borderId="0" xfId="0" applyFont="1" applyFill="1"/>
    <xf numFmtId="0" fontId="8" fillId="12" borderId="8" xfId="0" applyFont="1" applyFill="1" applyBorder="1" applyAlignment="1" applyProtection="1">
      <alignment horizontal="center" vertical="center"/>
      <protection locked="0"/>
    </xf>
    <xf numFmtId="0" fontId="8" fillId="12" borderId="9" xfId="0" applyFont="1" applyFill="1" applyBorder="1" applyAlignment="1" applyProtection="1">
      <alignment horizontal="center" vertical="center"/>
      <protection locked="0"/>
    </xf>
    <xf numFmtId="0" fontId="8" fillId="12" borderId="8" xfId="0" applyFont="1" applyFill="1" applyBorder="1" applyAlignment="1" applyProtection="1">
      <alignment horizontal="left" vertical="center"/>
      <protection locked="0"/>
    </xf>
    <xf numFmtId="0" fontId="8" fillId="12" borderId="9" xfId="0" applyFont="1" applyFill="1" applyBorder="1" applyAlignment="1" applyProtection="1">
      <alignment horizontal="left" vertical="center"/>
      <protection locked="0"/>
    </xf>
    <xf numFmtId="0" fontId="8" fillId="12" borderId="8" xfId="0" applyFont="1" applyFill="1" applyBorder="1" applyAlignment="1" applyProtection="1">
      <alignment horizontal="left"/>
      <protection locked="0"/>
    </xf>
    <xf numFmtId="0" fontId="8" fillId="12" borderId="9" xfId="0" applyFont="1" applyFill="1" applyBorder="1" applyAlignment="1" applyProtection="1">
      <alignment horizontal="left"/>
      <protection locked="0"/>
    </xf>
    <xf numFmtId="0" fontId="26" fillId="11" borderId="21" xfId="0" applyFont="1" applyFill="1" applyBorder="1" applyAlignment="1" applyProtection="1">
      <alignment horizontal="center"/>
      <protection locked="0"/>
    </xf>
    <xf numFmtId="0" fontId="26" fillId="11" borderId="21" xfId="0" applyNumberFormat="1" applyFont="1" applyFill="1" applyBorder="1" applyAlignment="1" applyProtection="1">
      <alignment horizontal="center"/>
      <protection locked="0"/>
    </xf>
    <xf numFmtId="0" fontId="26" fillId="11" borderId="21" xfId="0" applyFont="1" applyFill="1" applyBorder="1" applyAlignment="1" applyProtection="1">
      <alignment horizontal="center" vertical="center"/>
      <protection locked="0"/>
    </xf>
    <xf numFmtId="0" fontId="28" fillId="11" borderId="21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7" fillId="5" borderId="0" xfId="0" applyFont="1" applyFill="1" applyAlignment="1" applyProtection="1">
      <alignment horizontal="right"/>
    </xf>
    <xf numFmtId="0" fontId="7" fillId="5" borderId="0" xfId="0" applyFont="1" applyFill="1" applyBorder="1" applyAlignment="1" applyProtection="1">
      <alignment horizontal="right"/>
    </xf>
    <xf numFmtId="0" fontId="0" fillId="6" borderId="5" xfId="0" applyFill="1" applyBorder="1" applyAlignment="1" applyProtection="1">
      <alignment horizontal="center"/>
      <protection locked="0"/>
    </xf>
    <xf numFmtId="0" fontId="0" fillId="6" borderId="6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</xf>
    <xf numFmtId="0" fontId="7" fillId="5" borderId="1" xfId="0" applyFont="1" applyFill="1" applyBorder="1" applyAlignment="1" applyProtection="1">
      <alignment horizontal="right"/>
    </xf>
    <xf numFmtId="0" fontId="0" fillId="6" borderId="2" xfId="0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5" fillId="5" borderId="0" xfId="0" applyFont="1" applyFill="1" applyAlignment="1" applyProtection="1">
      <alignment horizontal="center" vertical="center"/>
    </xf>
    <xf numFmtId="0" fontId="11" fillId="12" borderId="12" xfId="0" applyFont="1" applyFill="1" applyBorder="1" applyAlignment="1">
      <alignment horizontal="center" vertical="center"/>
    </xf>
    <xf numFmtId="0" fontId="14" fillId="12" borderId="0" xfId="0" applyFont="1" applyFill="1" applyBorder="1" applyAlignment="1">
      <alignment horizontal="center" vertical="center"/>
    </xf>
    <xf numFmtId="0" fontId="9" fillId="12" borderId="10" xfId="0" applyFont="1" applyFill="1" applyBorder="1" applyAlignment="1" applyProtection="1">
      <alignment horizontal="right" vertical="center"/>
      <protection locked="0"/>
    </xf>
    <xf numFmtId="0" fontId="9" fillId="12" borderId="11" xfId="0" applyFont="1" applyFill="1" applyBorder="1" applyAlignment="1" applyProtection="1">
      <alignment horizontal="right" vertical="center"/>
      <protection locked="0"/>
    </xf>
    <xf numFmtId="0" fontId="9" fillId="12" borderId="10" xfId="0" applyFont="1" applyFill="1" applyBorder="1" applyAlignment="1" applyProtection="1">
      <alignment horizontal="center" vertical="center"/>
      <protection locked="0"/>
    </xf>
    <xf numFmtId="0" fontId="9" fillId="12" borderId="11" xfId="0" applyFont="1" applyFill="1" applyBorder="1" applyAlignment="1" applyProtection="1">
      <alignment horizontal="center" vertical="center"/>
      <protection locked="0"/>
    </xf>
    <xf numFmtId="0" fontId="15" fillId="12" borderId="0" xfId="0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/>
    </xf>
    <xf numFmtId="0" fontId="24" fillId="12" borderId="0" xfId="0" applyFont="1" applyFill="1" applyAlignment="1">
      <alignment horizontal="left" wrapText="1"/>
    </xf>
    <xf numFmtId="0" fontId="24" fillId="12" borderId="0" xfId="0" applyFont="1" applyFill="1" applyAlignment="1">
      <alignment horizontal="left"/>
    </xf>
    <xf numFmtId="0" fontId="24" fillId="12" borderId="0" xfId="0" applyFont="1" applyFill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43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&#1054;&#1073;&#1099;&#1082;&#1085;&#1086;&#1074;&#1077;&#1085;&#1085;&#1099;&#1077; &#1076;&#1088;&#1086;&#1073;&#1080;'!A1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image" Target="../media/image5.gif"/><Relationship Id="rId1" Type="http://schemas.openxmlformats.org/officeDocument/2006/relationships/image" Target="../media/image4.gif"/><Relationship Id="rId5" Type="http://schemas.microsoft.com/office/2007/relationships/hdphoto" Target="../media/hdphoto4.wdp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304800</xdr:colOff>
      <xdr:row>11</xdr:row>
      <xdr:rowOff>228600</xdr:rowOff>
    </xdr:from>
    <xdr:to>
      <xdr:col>11</xdr:col>
      <xdr:colOff>584200</xdr:colOff>
      <xdr:row>15</xdr:row>
      <xdr:rowOff>194732</xdr:rowOff>
    </xdr:to>
    <xdr:sp macro="" textlink="">
      <xdr:nvSpPr>
        <xdr:cNvPr id="3" name="Овал 2">
          <a:hlinkClick xmlns:r="http://schemas.openxmlformats.org/officeDocument/2006/relationships" r:id="rId1"/>
        </xdr:cNvPr>
        <xdr:cNvSpPr/>
      </xdr:nvSpPr>
      <xdr:spPr>
        <a:xfrm>
          <a:off x="6210300" y="2581275"/>
          <a:ext cx="869950" cy="851957"/>
        </a:xfrm>
        <a:prstGeom prst="ellipse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  <a:scene3d>
          <a:camera prst="perspectiveRelaxedModerately"/>
          <a:lightRig rig="threePt" dir="t"/>
        </a:scene3d>
        <a:sp3d>
          <a:bevelT/>
          <a:bevelB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/>
            <a:t>Пуск</a:t>
          </a:r>
        </a:p>
      </xdr:txBody>
    </xdr:sp>
    <xdr:clientData/>
  </xdr:twoCellAnchor>
  <xdr:twoCellAnchor editAs="oneCell">
    <xdr:from>
      <xdr:col>13</xdr:col>
      <xdr:colOff>484188</xdr:colOff>
      <xdr:row>8</xdr:row>
      <xdr:rowOff>55562</xdr:rowOff>
    </xdr:from>
    <xdr:to>
      <xdr:col>17</xdr:col>
      <xdr:colOff>15876</xdr:colOff>
      <xdr:row>17</xdr:row>
      <xdr:rowOff>123736</xdr:rowOff>
    </xdr:to>
    <xdr:pic>
      <xdr:nvPicPr>
        <xdr:cNvPr id="5" name="Рисунок 4" descr="http://im1-tub-ru.yandex.net/i?id=467548812-11-72&amp;n=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063" y="1857375"/>
          <a:ext cx="1881188" cy="1917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38101</xdr:colOff>
      <xdr:row>3</xdr:row>
      <xdr:rowOff>80962</xdr:rowOff>
    </xdr:from>
    <xdr:ext cx="885824" cy="5549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47701" y="1195387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1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1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6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47701" y="1195387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1/3+1/6=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1</xdr:col>
      <xdr:colOff>63775</xdr:colOff>
      <xdr:row>0</xdr:row>
      <xdr:rowOff>21723</xdr:rowOff>
    </xdr:from>
    <xdr:ext cx="10711907" cy="593304"/>
    <xdr:sp macro="" textlink="">
      <xdr:nvSpPr>
        <xdr:cNvPr id="4" name="Прямоугольник 3"/>
        <xdr:cNvSpPr/>
      </xdr:nvSpPr>
      <xdr:spPr>
        <a:xfrm>
          <a:off x="673375" y="21723"/>
          <a:ext cx="10711907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</a:rPr>
            <a:t>Сложение и вычитание дробей с разными знаменателями </a:t>
          </a:r>
        </a:p>
      </xdr:txBody>
    </xdr:sp>
    <xdr:clientData/>
  </xdr:oneCellAnchor>
  <xdr:oneCellAnchor>
    <xdr:from>
      <xdr:col>0</xdr:col>
      <xdr:colOff>542925</xdr:colOff>
      <xdr:row>6</xdr:row>
      <xdr:rowOff>128587</xdr:rowOff>
    </xdr:from>
    <xdr:ext cx="990600" cy="5590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542925" y="1947862"/>
              <a:ext cx="990600" cy="55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5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7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1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14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542925" y="1947862"/>
              <a:ext cx="990600" cy="5590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5/7+1/14=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1</xdr:col>
      <xdr:colOff>28575</xdr:colOff>
      <xdr:row>11</xdr:row>
      <xdr:rowOff>0</xdr:rowOff>
    </xdr:from>
    <xdr:ext cx="885824" cy="5549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638175" y="3352800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6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7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−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1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638175" y="3352800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6/7−1/3=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0</xdr:col>
      <xdr:colOff>542924</xdr:colOff>
      <xdr:row>15</xdr:row>
      <xdr:rowOff>0</xdr:rowOff>
    </xdr:from>
    <xdr:ext cx="1019176" cy="5549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542924" y="4552950"/>
              <a:ext cx="1019176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5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−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2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15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542924" y="4552950"/>
              <a:ext cx="1019176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3/5−2/15=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9</xdr:col>
      <xdr:colOff>600075</xdr:colOff>
      <xdr:row>3</xdr:row>
      <xdr:rowOff>76200</xdr:rowOff>
    </xdr:from>
    <xdr:ext cx="885824" cy="5549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4171950" y="1190625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8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4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4171950" y="1190625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3/8+3/4=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10</xdr:col>
      <xdr:colOff>19050</xdr:colOff>
      <xdr:row>6</xdr:row>
      <xdr:rowOff>123825</xdr:rowOff>
    </xdr:from>
    <xdr:ext cx="885824" cy="5549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3629025" y="1943100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7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9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8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3629025" y="1943100"/>
              <a:ext cx="885824" cy="5549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7/9+3/8=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9</xdr:col>
      <xdr:colOff>533400</xdr:colOff>
      <xdr:row>11</xdr:row>
      <xdr:rowOff>0</xdr:rowOff>
    </xdr:from>
    <xdr:ext cx="981074" cy="5599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3533775" y="3352800"/>
              <a:ext cx="981074" cy="5599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5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6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5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18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3533775" y="3352800"/>
              <a:ext cx="981074" cy="5599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5/6+5/18=</a:t>
              </a:r>
              <a:endParaRPr lang="ru-RU" sz="1600"/>
            </a:p>
          </xdr:txBody>
        </xdr:sp>
      </mc:Fallback>
    </mc:AlternateContent>
    <xdr:clientData/>
  </xdr:oneCellAnchor>
  <xdr:oneCellAnchor>
    <xdr:from>
      <xdr:col>9</xdr:col>
      <xdr:colOff>514350</xdr:colOff>
      <xdr:row>14</xdr:row>
      <xdr:rowOff>285750</xdr:rowOff>
    </xdr:from>
    <xdr:ext cx="1000124" cy="5540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3514725" y="4543425"/>
              <a:ext cx="1000124" cy="5540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ru-RU" sz="160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3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11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+</m:t>
                    </m:r>
                    <m:f>
                      <m:fPr>
                        <m:ctrlPr>
                          <a:rPr lang="ru-RU" sz="16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ru-RU" sz="1600" b="0" i="1">
                            <a:latin typeface="Cambria Math"/>
                          </a:rPr>
                          <m:t>4</m:t>
                        </m:r>
                      </m:num>
                      <m:den>
                        <m:r>
                          <a:rPr lang="ru-RU" sz="1600" b="0" i="1">
                            <a:latin typeface="Cambria Math"/>
                          </a:rPr>
                          <m:t>7</m:t>
                        </m:r>
                      </m:den>
                    </m:f>
                    <m:r>
                      <a:rPr lang="ru-RU" sz="1600" b="0" i="1">
                        <a:latin typeface="Cambria Math"/>
                      </a:rPr>
                      <m:t>=</m:t>
                    </m:r>
                  </m:oMath>
                </m:oMathPara>
              </a14:m>
              <a:endParaRPr lang="ru-RU" sz="1600"/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3514725" y="4543425"/>
              <a:ext cx="1000124" cy="5540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600" b="0" i="0">
                  <a:latin typeface="Cambria Math"/>
                </a:rPr>
                <a:t>3/11+4/7=</a:t>
              </a:r>
              <a:endParaRPr lang="ru-RU" sz="1600"/>
            </a:p>
          </xdr:txBody>
        </xdr:sp>
      </mc:Fallback>
    </mc:AlternateContent>
    <xdr:clientData/>
  </xdr:oneCellAnchor>
  <xdr:twoCellAnchor editAs="oneCell">
    <xdr:from>
      <xdr:col>20</xdr:col>
      <xdr:colOff>266700</xdr:colOff>
      <xdr:row>2</xdr:row>
      <xdr:rowOff>314325</xdr:rowOff>
    </xdr:from>
    <xdr:to>
      <xdr:col>24</xdr:col>
      <xdr:colOff>561976</xdr:colOff>
      <xdr:row>13</xdr:row>
      <xdr:rowOff>85726</xdr:rowOff>
    </xdr:to>
    <xdr:pic>
      <xdr:nvPicPr>
        <xdr:cNvPr id="19" name="Рисунок 18" descr="http://img1.liveinternet.ru/images/attach/c/0/42/281/42281130_11822530108421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057275"/>
          <a:ext cx="2733676" cy="2733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292082</xdr:colOff>
      <xdr:row>0</xdr:row>
      <xdr:rowOff>0</xdr:rowOff>
    </xdr:from>
    <xdr:ext cx="7689349" cy="593304"/>
    <xdr:sp macro="" textlink="">
      <xdr:nvSpPr>
        <xdr:cNvPr id="3" name="Прямоугольник 2"/>
        <xdr:cNvSpPr/>
      </xdr:nvSpPr>
      <xdr:spPr>
        <a:xfrm>
          <a:off x="2120882" y="0"/>
          <a:ext cx="7689349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3200" b="1" cap="none" spc="0">
              <a:ln w="900" cmpd="sng">
                <a:solidFill>
                  <a:schemeClr val="accent1">
                    <a:satMod val="190000"/>
                    <a:alpha val="55000"/>
                  </a:schemeClr>
                </a:solidFill>
                <a:prstDash val="solid"/>
              </a:ln>
              <a:solidFill>
                <a:schemeClr val="accent1">
                  <a:satMod val="200000"/>
                  <a:tint val="3000"/>
                </a:schemeClr>
              </a:solidFill>
              <a:effectLst>
                <a:innerShdw blurRad="101600" dist="76200" dir="5400000">
                  <a:schemeClr val="accent1">
                    <a:satMod val="190000"/>
                    <a:tint val="100000"/>
                    <a:alpha val="74000"/>
                  </a:schemeClr>
                </a:innerShdw>
              </a:effectLst>
            </a:rPr>
            <a:t>Сложение и вычитание смешанных чисел</a:t>
          </a:r>
        </a:p>
      </xdr:txBody>
    </xdr:sp>
    <xdr:clientData/>
  </xdr:oneCellAnchor>
  <xdr:oneCellAnchor>
    <xdr:from>
      <xdr:col>0</xdr:col>
      <xdr:colOff>609599</xdr:colOff>
      <xdr:row>2</xdr:row>
      <xdr:rowOff>342899</xdr:rowOff>
    </xdr:from>
    <xdr:ext cx="1295401" cy="5291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/>
            <xdr:cNvSpPr txBox="1"/>
          </xdr:nvSpPr>
          <xdr:spPr>
            <a:xfrm>
              <a:off x="609599" y="108584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/>
                <a:t>1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2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+2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4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609599" y="108584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/>
                <a:t>1</a:t>
              </a:r>
              <a:r>
                <a:rPr lang="ru-RU" sz="2000" b="0" i="0">
                  <a:latin typeface="Cambria Math"/>
                </a:rPr>
                <a:t>2/3+2 3/4=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0</xdr:col>
      <xdr:colOff>609599</xdr:colOff>
      <xdr:row>6</xdr:row>
      <xdr:rowOff>142874</xdr:rowOff>
    </xdr:from>
    <xdr:ext cx="1295401" cy="5291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/>
            <xdr:cNvSpPr txBox="1"/>
          </xdr:nvSpPr>
          <xdr:spPr>
            <a:xfrm>
              <a:off x="609599" y="194309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/>
                <a:t>3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2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−1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4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609599" y="194309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/>
                <a:t>3</a:t>
              </a:r>
              <a:r>
                <a:rPr lang="ru-RU" sz="2000" b="0" i="0">
                  <a:latin typeface="Cambria Math"/>
                </a:rPr>
                <a:t>2/3−1 3/4=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0</xdr:col>
      <xdr:colOff>523874</xdr:colOff>
      <xdr:row>10</xdr:row>
      <xdr:rowOff>171449</xdr:rowOff>
    </xdr:from>
    <xdr:ext cx="1476376" cy="5295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523874" y="2790824"/>
              <a:ext cx="1476376" cy="529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 i="0">
                  <a:latin typeface="+mn-lt"/>
                </a:rPr>
                <a:t>5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14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−3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5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523874" y="2790824"/>
              <a:ext cx="1476376" cy="529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 i="0">
                  <a:latin typeface="+mn-lt"/>
                </a:rPr>
                <a:t>5</a:t>
              </a:r>
              <a:r>
                <a:rPr lang="ru-RU" sz="2000" b="0" i="0">
                  <a:latin typeface="Cambria Math"/>
                </a:rPr>
                <a:t>3/14−3 3/5=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0</xdr:col>
      <xdr:colOff>561975</xdr:colOff>
      <xdr:row>14</xdr:row>
      <xdr:rowOff>171449</xdr:rowOff>
    </xdr:from>
    <xdr:ext cx="1457325" cy="532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561975" y="3638549"/>
              <a:ext cx="1457325" cy="532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/>
                <a:t>15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7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11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−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5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7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561975" y="3638549"/>
              <a:ext cx="1457325" cy="532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/>
                <a:t>15</a:t>
              </a:r>
              <a:r>
                <a:rPr lang="ru-RU" sz="2000" b="0" i="0">
                  <a:latin typeface="Cambria Math"/>
                </a:rPr>
                <a:t>7/11−5/7=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11</xdr:col>
      <xdr:colOff>66674</xdr:colOff>
      <xdr:row>10</xdr:row>
      <xdr:rowOff>161924</xdr:rowOff>
    </xdr:from>
    <xdr:ext cx="1295401" cy="52918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4429124" y="278129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 i="0">
                  <a:latin typeface="+mn-lt"/>
                </a:rPr>
                <a:t>3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2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−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7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15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4429124" y="2781299"/>
              <a:ext cx="1295401" cy="5291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 i="0">
                  <a:latin typeface="+mn-lt"/>
                </a:rPr>
                <a:t>3</a:t>
              </a:r>
              <a:r>
                <a:rPr lang="ru-RU" sz="2000" b="0" i="0">
                  <a:latin typeface="Cambria Math"/>
                </a:rPr>
                <a:t>2/3−7/15=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10</xdr:col>
      <xdr:colOff>542924</xdr:colOff>
      <xdr:row>2</xdr:row>
      <xdr:rowOff>371474</xdr:rowOff>
    </xdr:from>
    <xdr:ext cx="1362076" cy="4840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4952999" y="1114424"/>
              <a:ext cx="1362076" cy="4840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800" i="0">
                  <a:latin typeface="+mn-lt"/>
                </a:rPr>
                <a:t>5</a:t>
              </a:r>
              <a14:m>
                <m:oMath xmlns:m="http://schemas.openxmlformats.org/officeDocument/2006/math">
                  <m:f>
                    <m:fPr>
                      <m:ctrlPr>
                        <a:rPr lang="ru-RU" sz="1800" i="1">
                          <a:latin typeface="Cambria Math"/>
                        </a:rPr>
                      </m:ctrlPr>
                    </m:fPr>
                    <m:num>
                      <m:r>
                        <a:rPr lang="ru-RU" sz="1800" b="0" i="1">
                          <a:latin typeface="Cambria Math"/>
                        </a:rPr>
                        <m:t>9</m:t>
                      </m:r>
                    </m:num>
                    <m:den>
                      <m:r>
                        <a:rPr lang="ru-RU" sz="1800" b="0" i="1">
                          <a:latin typeface="Cambria Math"/>
                        </a:rPr>
                        <m:t>14</m:t>
                      </m:r>
                    </m:den>
                  </m:f>
                  <m:r>
                    <a:rPr lang="ru-RU" sz="1800" b="0" i="1">
                      <a:latin typeface="Cambria Math"/>
                    </a:rPr>
                    <m:t>−1</m:t>
                  </m:r>
                  <m:f>
                    <m:fPr>
                      <m:ctrlPr>
                        <a:rPr lang="ru-RU" sz="1800" b="0" i="1">
                          <a:latin typeface="Cambria Math"/>
                        </a:rPr>
                      </m:ctrlPr>
                    </m:fPr>
                    <m:num>
                      <m:r>
                        <a:rPr lang="ru-RU" sz="1800" b="0" i="1">
                          <a:latin typeface="Cambria Math"/>
                        </a:rPr>
                        <m:t>17</m:t>
                      </m:r>
                    </m:num>
                    <m:den>
                      <m:r>
                        <a:rPr lang="ru-RU" sz="1800" b="0" i="1">
                          <a:latin typeface="Cambria Math"/>
                        </a:rPr>
                        <m:t>21</m:t>
                      </m:r>
                    </m:den>
                  </m:f>
                  <m:r>
                    <a:rPr lang="ru-RU" sz="1800" b="0" i="1">
                      <a:latin typeface="Cambria Math"/>
                    </a:rPr>
                    <m:t>=</m:t>
                  </m:r>
                </m:oMath>
              </a14:m>
              <a:endParaRPr lang="ru-RU" sz="180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4952999" y="1114424"/>
              <a:ext cx="1362076" cy="4840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1800" i="0">
                  <a:latin typeface="+mn-lt"/>
                </a:rPr>
                <a:t>5</a:t>
              </a:r>
              <a:r>
                <a:rPr lang="ru-RU" sz="1800" b="0" i="0">
                  <a:latin typeface="Cambria Math"/>
                </a:rPr>
                <a:t>9/14−1 17/21=</a:t>
              </a:r>
              <a:endParaRPr lang="ru-RU" sz="1800"/>
            </a:p>
          </xdr:txBody>
        </xdr:sp>
      </mc:Fallback>
    </mc:AlternateContent>
    <xdr:clientData/>
  </xdr:oneCellAnchor>
  <xdr:oneCellAnchor>
    <xdr:from>
      <xdr:col>10</xdr:col>
      <xdr:colOff>542924</xdr:colOff>
      <xdr:row>14</xdr:row>
      <xdr:rowOff>171449</xdr:rowOff>
    </xdr:from>
    <xdr:ext cx="1333501" cy="5295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4295774" y="3638549"/>
              <a:ext cx="1333501" cy="529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/>
                <a:t>11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14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+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4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5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4295774" y="3638549"/>
              <a:ext cx="1333501" cy="5295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/>
                <a:t>11</a:t>
              </a:r>
              <a:r>
                <a:rPr lang="ru-RU" sz="2000" b="0" i="0">
                  <a:latin typeface="Cambria Math"/>
                </a:rPr>
                <a:t>3/14+4/5=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11</xdr:col>
      <xdr:colOff>161924</xdr:colOff>
      <xdr:row>6</xdr:row>
      <xdr:rowOff>142874</xdr:rowOff>
    </xdr:from>
    <xdr:ext cx="1295401" cy="5275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4524374" y="1943099"/>
              <a:ext cx="1295401" cy="527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2000" i="0">
                  <a:latin typeface="+mn-lt"/>
                </a:rPr>
                <a:t>2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3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4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+</m:t>
                  </m:r>
                  <m:f>
                    <m:fPr>
                      <m:ctrlPr>
                        <a:rPr lang="ru-RU" sz="2000" b="0" i="1">
                          <a:latin typeface="Cambria Math"/>
                        </a:rPr>
                      </m:ctrlPr>
                    </m:fPr>
                    <m:num>
                      <m:r>
                        <a:rPr lang="ru-RU" sz="2000" b="0" i="1">
                          <a:latin typeface="Cambria Math"/>
                        </a:rPr>
                        <m:t>7</m:t>
                      </m:r>
                    </m:num>
                    <m:den>
                      <m:r>
                        <a:rPr lang="ru-RU" sz="2000" b="0" i="1">
                          <a:latin typeface="Cambria Math"/>
                        </a:rPr>
                        <m:t>9</m:t>
                      </m:r>
                    </m:den>
                  </m:f>
                  <m:r>
                    <a:rPr lang="ru-RU" sz="2000" b="0" i="1">
                      <a:latin typeface="Cambria Math"/>
                    </a:rPr>
                    <m:t>=</m:t>
                  </m:r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4524374" y="1943099"/>
              <a:ext cx="1295401" cy="5275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ru-RU" sz="2000" i="0">
                  <a:latin typeface="+mn-lt"/>
                </a:rPr>
                <a:t>2</a:t>
              </a:r>
              <a:r>
                <a:rPr lang="ru-RU" sz="2000" b="0" i="0">
                  <a:latin typeface="Cambria Math"/>
                </a:rPr>
                <a:t>3/4+7/9=</a:t>
              </a:r>
              <a:endParaRPr lang="ru-RU" sz="2000"/>
            </a:p>
          </xdr:txBody>
        </xdr:sp>
      </mc:Fallback>
    </mc:AlternateContent>
    <xdr:clientData/>
  </xdr:oneCellAnchor>
  <xdr:twoCellAnchor editAs="oneCell">
    <xdr:from>
      <xdr:col>19</xdr:col>
      <xdr:colOff>590550</xdr:colOff>
      <xdr:row>3</xdr:row>
      <xdr:rowOff>219075</xdr:rowOff>
    </xdr:from>
    <xdr:to>
      <xdr:col>24</xdr:col>
      <xdr:colOff>605409</xdr:colOff>
      <xdr:row>13</xdr:row>
      <xdr:rowOff>28575</xdr:rowOff>
    </xdr:to>
    <xdr:pic>
      <xdr:nvPicPr>
        <xdr:cNvPr id="14" name="Рисунок 13" descr="http://im0-tub-ru.yandex.net/i?id=485069872-28-72&amp;n=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1333500"/>
          <a:ext cx="2615184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2</xdr:row>
      <xdr:rowOff>161925</xdr:rowOff>
    </xdr:from>
    <xdr:to>
      <xdr:col>7</xdr:col>
      <xdr:colOff>19050</xdr:colOff>
      <xdr:row>4</xdr:row>
      <xdr:rowOff>114300</xdr:rowOff>
    </xdr:to>
    <xdr:pic>
      <xdr:nvPicPr>
        <xdr:cNvPr id="5" name="Рисунок 4" descr="http://lib.podelise.ru/tw_files2/urls_9/5/d-4673/7z-docs/16_html_m3eb1f794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800100"/>
          <a:ext cx="1714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8</xdr:row>
      <xdr:rowOff>9525</xdr:rowOff>
    </xdr:from>
    <xdr:to>
      <xdr:col>5</xdr:col>
      <xdr:colOff>133350</xdr:colOff>
      <xdr:row>9</xdr:row>
      <xdr:rowOff>0</xdr:rowOff>
    </xdr:to>
    <xdr:pic>
      <xdr:nvPicPr>
        <xdr:cNvPr id="13" name="Рисунок 12" descr="http://lib.podelise.ru/tw_files2/urls_9/5/d-4673/7z-docs/16_html_m4d073044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962150"/>
          <a:ext cx="5715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228600</xdr:rowOff>
    </xdr:from>
    <xdr:to>
      <xdr:col>6</xdr:col>
      <xdr:colOff>257175</xdr:colOff>
      <xdr:row>12</xdr:row>
      <xdr:rowOff>171450</xdr:rowOff>
    </xdr:to>
    <xdr:pic>
      <xdr:nvPicPr>
        <xdr:cNvPr id="27" name="Рисунок 26" descr="http://lib.podelise.ru/tw_files2/urls_9/5/d-4673/7z-docs/16_html_md9f2e0a.g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3143250"/>
          <a:ext cx="2571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374649</xdr:colOff>
      <xdr:row>2</xdr:row>
      <xdr:rowOff>219074</xdr:rowOff>
    </xdr:from>
    <xdr:to>
      <xdr:col>16</xdr:col>
      <xdr:colOff>438150</xdr:colOff>
      <xdr:row>11</xdr:row>
      <xdr:rowOff>19050</xdr:rowOff>
    </xdr:to>
    <xdr:pic>
      <xdr:nvPicPr>
        <xdr:cNvPr id="48" name="Рисунок 47" descr="http://www.archimed-msk.ru/goods_pics/0000113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249" y="857249"/>
          <a:ext cx="3111501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moi-universitet.ru/do/directions/mm/exceltest/" TargetMode="External"/><Relationship Id="rId1" Type="http://schemas.openxmlformats.org/officeDocument/2006/relationships/hyperlink" Target="http://images.yandex.ru/yandsearch?p=2&amp;text=%D0%BC%D0%B0%D1%82%D0%B5%D0%BC%D0%B0%D1%82%D0%B8%D0%BA%D0%B0&amp;fp=2&amp;pos=63&amp;uinfo=ww-1349-wh-599-fw-1124-fh-448-pd-1&amp;rpt=simage&amp;img_url=http%3A%2F%2Fcs9656.vk.me%2Fu141434154%2F147474186%2Fs_532d3298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"/>
  <sheetViews>
    <sheetView tabSelected="1" zoomScale="120" zoomScaleNormal="120" workbookViewId="0">
      <selection activeCell="R17" sqref="R17"/>
    </sheetView>
  </sheetViews>
  <sheetFormatPr defaultColWidth="8.85546875" defaultRowHeight="15" x14ac:dyDescent="0.25"/>
  <cols>
    <col min="1" max="16384" width="8.85546875" style="1"/>
  </cols>
  <sheetData>
    <row r="1" spans="1:16" ht="15.75" x14ac:dyDescent="0.25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</row>
    <row r="2" spans="1:16" x14ac:dyDescent="0.25">
      <c r="A2" s="69" t="s">
        <v>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8" spans="1:16" ht="28.5" x14ac:dyDescent="0.45">
      <c r="C8" s="70" t="s">
        <v>54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</row>
    <row r="11" spans="1:16" x14ac:dyDescent="0.25">
      <c r="L11" s="1" t="s">
        <v>1</v>
      </c>
    </row>
    <row r="12" spans="1:16" x14ac:dyDescent="0.25">
      <c r="L12" s="1" t="s">
        <v>2</v>
      </c>
    </row>
    <row r="17" spans="8:9" ht="15.75" x14ac:dyDescent="0.25">
      <c r="H17" s="68" t="s">
        <v>3</v>
      </c>
      <c r="I17" s="68"/>
    </row>
  </sheetData>
  <sheetProtection password="F36A" sheet="1" objects="1" scenarios="1" selectLockedCells="1"/>
  <mergeCells count="4">
    <mergeCell ref="A1:P1"/>
    <mergeCell ref="H17:I17"/>
    <mergeCell ref="A2:P2"/>
    <mergeCell ref="C8:O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16"/>
  <sheetViews>
    <sheetView topLeftCell="B1" zoomScale="120" zoomScaleNormal="120" workbookViewId="0">
      <selection activeCell="D15" sqref="D15:H15"/>
    </sheetView>
  </sheetViews>
  <sheetFormatPr defaultColWidth="8.85546875" defaultRowHeight="15" x14ac:dyDescent="0.25"/>
  <cols>
    <col min="1" max="16" width="8.85546875" style="4"/>
    <col min="17" max="17" width="8.85546875" style="4" customWidth="1"/>
    <col min="18" max="16384" width="8.85546875" style="4"/>
  </cols>
  <sheetData>
    <row r="1" spans="1:21" s="2" customFormat="1" x14ac:dyDescent="0.25"/>
    <row r="2" spans="1:21" s="2" customFormat="1" ht="23.25" x14ac:dyDescent="0.35">
      <c r="A2" s="76" t="s">
        <v>4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3"/>
      <c r="T2" s="3"/>
      <c r="U2" s="3"/>
    </row>
    <row r="3" spans="1:21" s="2" customFormat="1" x14ac:dyDescent="0.25"/>
    <row r="7" spans="1:21" ht="28.5" x14ac:dyDescent="0.25">
      <c r="D7" s="81" t="s">
        <v>54</v>
      </c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</row>
    <row r="12" spans="1:21" ht="21" x14ac:dyDescent="0.35">
      <c r="C12" s="5" t="s">
        <v>5</v>
      </c>
      <c r="D12" s="5"/>
      <c r="E12" s="5"/>
      <c r="F12" s="5"/>
      <c r="P12"/>
    </row>
    <row r="13" spans="1:21" ht="15.75" thickBot="1" x14ac:dyDescent="0.3"/>
    <row r="14" spans="1:21" ht="16.5" thickBot="1" x14ac:dyDescent="0.3">
      <c r="A14" s="71" t="s">
        <v>6</v>
      </c>
      <c r="B14" s="71"/>
      <c r="C14" s="77"/>
      <c r="D14" s="78"/>
      <c r="E14" s="79"/>
      <c r="F14" s="79"/>
      <c r="G14" s="79"/>
      <c r="H14" s="80"/>
    </row>
    <row r="15" spans="1:21" ht="16.5" thickBot="1" x14ac:dyDescent="0.3">
      <c r="A15" s="71" t="s">
        <v>7</v>
      </c>
      <c r="B15" s="71"/>
      <c r="C15" s="72"/>
      <c r="D15" s="73"/>
      <c r="E15" s="74"/>
      <c r="F15" s="74"/>
      <c r="G15" s="74"/>
      <c r="H15" s="75"/>
    </row>
    <row r="16" spans="1:21" ht="16.5" thickBot="1" x14ac:dyDescent="0.3">
      <c r="A16" s="71" t="s">
        <v>8</v>
      </c>
      <c r="B16" s="71"/>
      <c r="C16" s="72"/>
      <c r="D16" s="73"/>
      <c r="E16" s="74"/>
      <c r="F16" s="74"/>
      <c r="G16" s="74"/>
      <c r="H16" s="75"/>
    </row>
  </sheetData>
  <sheetProtection password="F36A" sheet="1" objects="1" scenarios="1" selectLockedCells="1"/>
  <mergeCells count="8">
    <mergeCell ref="A16:C16"/>
    <mergeCell ref="D16:H16"/>
    <mergeCell ref="A2:R2"/>
    <mergeCell ref="A14:C14"/>
    <mergeCell ref="D14:H14"/>
    <mergeCell ref="A15:C15"/>
    <mergeCell ref="D15:H15"/>
    <mergeCell ref="D7:P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7"/>
  <sheetViews>
    <sheetView zoomScaleNormal="100" workbookViewId="0">
      <selection activeCell="E4" sqref="E4"/>
    </sheetView>
  </sheetViews>
  <sheetFormatPr defaultRowHeight="29.25" x14ac:dyDescent="0.3"/>
  <cols>
    <col min="1" max="2" width="9.140625" style="43"/>
    <col min="3" max="3" width="3.42578125" style="43" customWidth="1"/>
    <col min="4" max="4" width="0.28515625" style="43" customWidth="1"/>
    <col min="5" max="5" width="4.7109375" style="44" customWidth="1"/>
    <col min="6" max="6" width="4.7109375" style="45" customWidth="1"/>
    <col min="7" max="7" width="4.42578125" style="46" customWidth="1"/>
    <col min="8" max="8" width="8.5703125" style="46" customWidth="1"/>
    <col min="9" max="9" width="9.140625" style="43"/>
    <col min="10" max="10" width="9.140625" style="23"/>
    <col min="11" max="11" width="9.140625" style="43"/>
    <col min="12" max="12" width="3.140625" style="43" customWidth="1"/>
    <col min="13" max="13" width="3.140625" style="35" customWidth="1"/>
    <col min="14" max="14" width="0.28515625" style="43" customWidth="1"/>
    <col min="15" max="15" width="4.7109375" style="47" customWidth="1"/>
    <col min="16" max="16" width="4.5703125" style="37" customWidth="1"/>
    <col min="17" max="17" width="4.5703125" style="48" customWidth="1"/>
    <col min="18" max="19" width="9.140625" style="43"/>
    <col min="20" max="21" width="9.140625" style="43" customWidth="1"/>
    <col min="22" max="16384" width="9.140625" style="43"/>
  </cols>
  <sheetData>
    <row r="3" spans="1:24" x14ac:dyDescent="0.3">
      <c r="Q3" s="48" t="s">
        <v>10</v>
      </c>
    </row>
    <row r="4" spans="1:24" ht="30" thickBot="1" x14ac:dyDescent="0.5">
      <c r="A4" s="23" t="s">
        <v>11</v>
      </c>
      <c r="E4" s="58"/>
      <c r="F4" s="82" t="str">
        <f>IF(CONCATENATE(E4,E5)="12","V","")</f>
        <v/>
      </c>
      <c r="G4" s="83" t="str">
        <f>IF(CONCATENATE(E4,E5)="12","","x")</f>
        <v>x</v>
      </c>
      <c r="H4" s="49"/>
      <c r="J4" s="23" t="s">
        <v>15</v>
      </c>
      <c r="M4" s="84"/>
      <c r="O4" s="60"/>
      <c r="P4" s="82" t="str">
        <f>IF(CONCATENATE(M4,O4,O5)="118","V","")</f>
        <v/>
      </c>
      <c r="Q4" s="88" t="str">
        <f>IF(CONCATENATE(M4,O4,O5)="118","","X")</f>
        <v>X</v>
      </c>
      <c r="S4" s="50"/>
      <c r="W4" s="52">
        <v>1</v>
      </c>
      <c r="X4" s="52">
        <f>IF(F4="V",1,0)</f>
        <v>0</v>
      </c>
    </row>
    <row r="5" spans="1:24" ht="30" thickTop="1" x14ac:dyDescent="0.3">
      <c r="E5" s="59"/>
      <c r="F5" s="82"/>
      <c r="G5" s="83"/>
      <c r="H5" s="49"/>
      <c r="M5" s="85"/>
      <c r="O5" s="61"/>
      <c r="P5" s="82"/>
      <c r="Q5" s="88"/>
      <c r="W5" s="52">
        <v>2</v>
      </c>
      <c r="X5" s="52">
        <f>IF(F8="V",1,0)</f>
        <v>0</v>
      </c>
    </row>
    <row r="6" spans="1:24" ht="14.25" customHeight="1" x14ac:dyDescent="0.3">
      <c r="W6" s="52">
        <v>3</v>
      </c>
      <c r="X6" s="52">
        <f>IF(F12="V",1,0)</f>
        <v>0</v>
      </c>
    </row>
    <row r="7" spans="1:24" ht="14.25" customHeight="1" x14ac:dyDescent="0.3">
      <c r="W7" s="52">
        <v>4</v>
      </c>
      <c r="X7" s="52">
        <f>IF(F16="V",1,0)</f>
        <v>0</v>
      </c>
    </row>
    <row r="8" spans="1:24" ht="19.5" customHeight="1" thickBot="1" x14ac:dyDescent="0.35">
      <c r="A8" s="23" t="s">
        <v>12</v>
      </c>
      <c r="E8" s="58"/>
      <c r="F8" s="82" t="str">
        <f>IF(CONCATENATE(E8,E9)="1114","V","")</f>
        <v/>
      </c>
      <c r="G8" s="83" t="str">
        <f>IF(CONCATENATE(E8,E9)="1114","","x")</f>
        <v>x</v>
      </c>
      <c r="H8" s="49"/>
      <c r="J8" s="23" t="s">
        <v>16</v>
      </c>
      <c r="M8" s="84"/>
      <c r="O8" s="60"/>
      <c r="P8" s="82" t="str">
        <f>IF(CONCATENATE(M8,O8,O9)="11172","V","")</f>
        <v/>
      </c>
      <c r="Q8" s="88" t="str">
        <f>IF(CONCATENATE(M8,O8,O9)="11172","","X")</f>
        <v>X</v>
      </c>
      <c r="W8" s="52">
        <v>5</v>
      </c>
      <c r="X8" s="52">
        <f>IF(P4="V",1,0)</f>
        <v>0</v>
      </c>
    </row>
    <row r="9" spans="1:24" ht="19.5" customHeight="1" thickTop="1" x14ac:dyDescent="0.3">
      <c r="E9" s="59"/>
      <c r="F9" s="82"/>
      <c r="G9" s="83"/>
      <c r="H9" s="49"/>
      <c r="M9" s="85"/>
      <c r="O9" s="61"/>
      <c r="P9" s="82"/>
      <c r="Q9" s="88"/>
      <c r="W9" s="52">
        <v>6</v>
      </c>
      <c r="X9" s="52">
        <f>IF(P8="V",1,0)</f>
        <v>0</v>
      </c>
    </row>
    <row r="10" spans="1:24" ht="15" customHeight="1" x14ac:dyDescent="0.3">
      <c r="W10" s="52">
        <v>7</v>
      </c>
      <c r="X10" s="52">
        <f>IF(P12="V",1,0)</f>
        <v>0</v>
      </c>
    </row>
    <row r="11" spans="1:24" ht="13.5" customHeight="1" x14ac:dyDescent="0.3">
      <c r="W11" s="52">
        <v>8</v>
      </c>
      <c r="X11" s="52">
        <f>IF(P16="V",1,0)</f>
        <v>0</v>
      </c>
    </row>
    <row r="12" spans="1:24" ht="24" customHeight="1" thickBot="1" x14ac:dyDescent="0.35">
      <c r="A12" s="23" t="s">
        <v>13</v>
      </c>
      <c r="E12" s="58"/>
      <c r="F12" s="82" t="str">
        <f>IF(CONCATENATE(E12,E13)="1121","V","")</f>
        <v/>
      </c>
      <c r="G12" s="83" t="str">
        <f>IF(CONCATENATE(E12,E13)="1121","","x")</f>
        <v>x</v>
      </c>
      <c r="H12" s="49"/>
      <c r="J12" s="23" t="s">
        <v>17</v>
      </c>
      <c r="M12" s="86"/>
      <c r="O12" s="60"/>
      <c r="P12" s="82" t="str">
        <f>IF(CONCATENATE(M12,O12,O13)="119","V","")</f>
        <v/>
      </c>
      <c r="Q12" s="88" t="str">
        <f>IF(CONCATENATE(M12,O12,O13)="119","","X")</f>
        <v>X</v>
      </c>
    </row>
    <row r="13" spans="1:24" ht="24" customHeight="1" thickTop="1" x14ac:dyDescent="0.3">
      <c r="E13" s="59"/>
      <c r="F13" s="82"/>
      <c r="G13" s="83"/>
      <c r="H13" s="49"/>
      <c r="M13" s="87"/>
      <c r="O13" s="61"/>
      <c r="P13" s="82"/>
      <c r="Q13" s="88"/>
    </row>
    <row r="14" spans="1:24" ht="14.25" customHeight="1" x14ac:dyDescent="0.3"/>
    <row r="15" spans="1:24" ht="14.25" customHeight="1" x14ac:dyDescent="0.3"/>
    <row r="16" spans="1:24" ht="24" customHeight="1" thickBot="1" x14ac:dyDescent="0.35">
      <c r="A16" s="23" t="s">
        <v>14</v>
      </c>
      <c r="E16" s="58"/>
      <c r="F16" s="82" t="str">
        <f>IF(CONCATENATE(E16,E17)="715","V","")</f>
        <v/>
      </c>
      <c r="G16" s="83" t="str">
        <f>IF(CONCATENATE(E16,E17)="715","","x")</f>
        <v>x</v>
      </c>
      <c r="H16" s="49"/>
      <c r="J16" s="23" t="s">
        <v>18</v>
      </c>
      <c r="M16" s="86"/>
      <c r="O16" s="60"/>
      <c r="P16" s="82" t="str">
        <f>IF(CONCATENATE(M16,O16,O17)="6577","V","")</f>
        <v/>
      </c>
      <c r="Q16" s="88" t="str">
        <f>IF(CONCATENATE(M16,O16,O17)="6577","","X")</f>
        <v>X</v>
      </c>
    </row>
    <row r="17" spans="5:22" ht="24" customHeight="1" thickTop="1" x14ac:dyDescent="0.35">
      <c r="E17" s="59"/>
      <c r="F17" s="82"/>
      <c r="G17" s="83"/>
      <c r="H17" s="49"/>
      <c r="M17" s="87"/>
      <c r="O17" s="61"/>
      <c r="P17" s="82"/>
      <c r="Q17" s="88"/>
      <c r="S17" s="40" t="s">
        <v>20</v>
      </c>
      <c r="V17" s="51">
        <f>SUM(X4:X11)</f>
        <v>0</v>
      </c>
    </row>
  </sheetData>
  <sheetProtection password="F36A" sheet="1" objects="1" scenarios="1" selectLockedCells="1"/>
  <mergeCells count="20">
    <mergeCell ref="M4:M5"/>
    <mergeCell ref="Q4:Q5"/>
    <mergeCell ref="Q8:Q9"/>
    <mergeCell ref="Q12:Q13"/>
    <mergeCell ref="Q16:Q17"/>
    <mergeCell ref="P4:P5"/>
    <mergeCell ref="P8:P9"/>
    <mergeCell ref="P12:P13"/>
    <mergeCell ref="P16:P17"/>
    <mergeCell ref="F16:F17"/>
    <mergeCell ref="G16:G17"/>
    <mergeCell ref="M8:M9"/>
    <mergeCell ref="M12:M13"/>
    <mergeCell ref="M16:M17"/>
    <mergeCell ref="F4:F5"/>
    <mergeCell ref="G4:G5"/>
    <mergeCell ref="F8:F9"/>
    <mergeCell ref="G8:G9"/>
    <mergeCell ref="F12:F13"/>
    <mergeCell ref="G12:G13"/>
  </mergeCells>
  <conditionalFormatting sqref="M4:M5">
    <cfRule type="cellIs" dxfId="42" priority="21" operator="equal">
      <formula>1</formula>
    </cfRule>
  </conditionalFormatting>
  <conditionalFormatting sqref="O4">
    <cfRule type="cellIs" dxfId="41" priority="20" operator="equal">
      <formula>1</formula>
    </cfRule>
  </conditionalFormatting>
  <conditionalFormatting sqref="O5">
    <cfRule type="cellIs" dxfId="40" priority="19" operator="equal">
      <formula>8</formula>
    </cfRule>
  </conditionalFormatting>
  <conditionalFormatting sqref="M8:M9">
    <cfRule type="cellIs" dxfId="39" priority="18" operator="equal">
      <formula>1</formula>
    </cfRule>
  </conditionalFormatting>
  <conditionalFormatting sqref="O8">
    <cfRule type="cellIs" dxfId="38" priority="17" operator="equal">
      <formula>11</formula>
    </cfRule>
  </conditionalFormatting>
  <conditionalFormatting sqref="O9">
    <cfRule type="cellIs" dxfId="37" priority="16" operator="equal">
      <formula>72</formula>
    </cfRule>
  </conditionalFormatting>
  <conditionalFormatting sqref="M12:M13">
    <cfRule type="cellIs" dxfId="36" priority="15" operator="equal">
      <formula>1</formula>
    </cfRule>
  </conditionalFormatting>
  <conditionalFormatting sqref="O12">
    <cfRule type="cellIs" dxfId="35" priority="14" operator="equal">
      <formula>1</formula>
    </cfRule>
  </conditionalFormatting>
  <conditionalFormatting sqref="O13">
    <cfRule type="cellIs" dxfId="34" priority="13" operator="equal">
      <formula>9</formula>
    </cfRule>
  </conditionalFormatting>
  <conditionalFormatting sqref="O16">
    <cfRule type="cellIs" dxfId="33" priority="12" operator="equal">
      <formula>65</formula>
    </cfRule>
  </conditionalFormatting>
  <conditionalFormatting sqref="O17">
    <cfRule type="cellIs" dxfId="32" priority="11" operator="equal">
      <formula>77</formula>
    </cfRule>
  </conditionalFormatting>
  <conditionalFormatting sqref="E4">
    <cfRule type="cellIs" dxfId="31" priority="8" operator="equal">
      <formula>1</formula>
    </cfRule>
  </conditionalFormatting>
  <conditionalFormatting sqref="E5">
    <cfRule type="cellIs" dxfId="30" priority="7" operator="equal">
      <formula>2</formula>
    </cfRule>
  </conditionalFormatting>
  <conditionalFormatting sqref="E8">
    <cfRule type="cellIs" dxfId="29" priority="6" operator="equal">
      <formula>11</formula>
    </cfRule>
  </conditionalFormatting>
  <conditionalFormatting sqref="E9">
    <cfRule type="cellIs" dxfId="28" priority="5" operator="equal">
      <formula>14</formula>
    </cfRule>
  </conditionalFormatting>
  <conditionalFormatting sqref="E12">
    <cfRule type="cellIs" dxfId="27" priority="4" operator="equal">
      <formula>11</formula>
    </cfRule>
  </conditionalFormatting>
  <conditionalFormatting sqref="E13">
    <cfRule type="cellIs" dxfId="26" priority="3" operator="equal">
      <formula>21</formula>
    </cfRule>
  </conditionalFormatting>
  <conditionalFormatting sqref="E16">
    <cfRule type="cellIs" dxfId="25" priority="2" operator="equal">
      <formula>7</formula>
    </cfRule>
  </conditionalFormatting>
  <conditionalFormatting sqref="E17">
    <cfRule type="cellIs" dxfId="24" priority="1" operator="equal">
      <formula>15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17"/>
  <sheetViews>
    <sheetView workbookViewId="0">
      <selection activeCell="D4" sqref="D4:D5"/>
    </sheetView>
  </sheetViews>
  <sheetFormatPr defaultRowHeight="29.25" x14ac:dyDescent="0.3"/>
  <cols>
    <col min="1" max="1" width="9.140625" style="23"/>
    <col min="2" max="3" width="9.140625" style="24"/>
    <col min="4" max="4" width="4.85546875" style="35" customWidth="1"/>
    <col min="5" max="5" width="0.28515625" style="24" customWidth="1"/>
    <col min="6" max="6" width="5" style="36" customWidth="1"/>
    <col min="7" max="7" width="5" style="37" customWidth="1"/>
    <col min="8" max="8" width="5.28515625" style="38" customWidth="1"/>
    <col min="9" max="10" width="9.140625" style="24"/>
    <col min="11" max="11" width="9.140625" style="23"/>
    <col min="12" max="13" width="9.140625" style="24"/>
    <col min="14" max="14" width="5" style="35" customWidth="1"/>
    <col min="15" max="15" width="0.28515625" style="24" customWidth="1"/>
    <col min="16" max="16" width="5.140625" style="36" customWidth="1"/>
    <col min="17" max="17" width="5" style="37" customWidth="1"/>
    <col min="18" max="18" width="5.28515625" style="38" customWidth="1"/>
    <col min="19" max="22" width="9.140625" style="24"/>
    <col min="23" max="23" width="5.42578125" style="24" customWidth="1"/>
    <col min="24" max="24" width="6.140625" style="24" customWidth="1"/>
    <col min="25" max="16384" width="9.140625" style="24"/>
  </cols>
  <sheetData>
    <row r="4" spans="1:24" ht="19.5" thickBot="1" x14ac:dyDescent="0.35">
      <c r="A4" s="23" t="s">
        <v>11</v>
      </c>
      <c r="D4" s="84"/>
      <c r="F4" s="62"/>
      <c r="G4" s="82" t="str">
        <f>IF(CONCATENATE(D4,F4,F5)="4512","V","")</f>
        <v/>
      </c>
      <c r="H4" s="89" t="str">
        <f>IF(CONCATENATE(D4,F4,F5)="4512","","X")</f>
        <v>X</v>
      </c>
      <c r="K4" s="23" t="s">
        <v>15</v>
      </c>
      <c r="N4" s="84"/>
      <c r="P4" s="62"/>
      <c r="Q4" s="82" t="str">
        <f>IF(CONCATENATE(N4,P4,P5)="356","V","")</f>
        <v/>
      </c>
      <c r="R4" s="89" t="str">
        <f>IF(CONCATENATE(N4,P4,P5)="356","","X")</f>
        <v>X</v>
      </c>
      <c r="W4" s="42">
        <v>1</v>
      </c>
      <c r="X4" s="42">
        <f>IF(G4="V",1,0)</f>
        <v>0</v>
      </c>
    </row>
    <row r="5" spans="1:24" ht="19.5" thickTop="1" x14ac:dyDescent="0.3">
      <c r="D5" s="85"/>
      <c r="F5" s="63"/>
      <c r="G5" s="82"/>
      <c r="H5" s="89"/>
      <c r="N5" s="85"/>
      <c r="P5" s="63"/>
      <c r="Q5" s="82"/>
      <c r="R5" s="89"/>
      <c r="W5" s="42">
        <v>2</v>
      </c>
      <c r="X5" s="42">
        <f>IF(G5="V",1,0)+IF(G8="V",1,0)</f>
        <v>0</v>
      </c>
    </row>
    <row r="6" spans="1:24" ht="13.5" customHeight="1" x14ac:dyDescent="0.3">
      <c r="W6" s="42">
        <v>3</v>
      </c>
      <c r="X6" s="42">
        <f>IF(G6="V",1,0)+IF(G12="V",1,0)</f>
        <v>0</v>
      </c>
    </row>
    <row r="7" spans="1:24" ht="12.75" customHeight="1" x14ac:dyDescent="0.3">
      <c r="W7" s="42">
        <v>4</v>
      </c>
      <c r="X7" s="42">
        <f>IF(G7="V",1,0)+IF(G16="V",1,0)</f>
        <v>0</v>
      </c>
    </row>
    <row r="8" spans="1:24" ht="19.5" thickBot="1" x14ac:dyDescent="0.35">
      <c r="A8" s="23" t="s">
        <v>12</v>
      </c>
      <c r="D8" s="84"/>
      <c r="F8" s="62"/>
      <c r="G8" s="82" t="str">
        <f>IF(CONCATENATE(D8,F8,F9)="11112","V","")</f>
        <v/>
      </c>
      <c r="H8" s="89" t="str">
        <f>IF(CONCATENATE(D8,F8,F9)="11112","","X")</f>
        <v>X</v>
      </c>
      <c r="K8" s="23" t="s">
        <v>16</v>
      </c>
      <c r="N8" s="84"/>
      <c r="P8" s="62"/>
      <c r="Q8" s="82" t="str">
        <f>IF(CONCATENATE(N8,P8,P9)="31936","V","")</f>
        <v/>
      </c>
      <c r="R8" s="89" t="str">
        <f>IF(CONCATENATE(N8,P8,P9)="31936","","X")</f>
        <v>X</v>
      </c>
      <c r="W8" s="42">
        <v>5</v>
      </c>
      <c r="X8" s="42">
        <f>IF(Q4="V",1,0)</f>
        <v>0</v>
      </c>
    </row>
    <row r="9" spans="1:24" ht="19.5" thickTop="1" x14ac:dyDescent="0.3">
      <c r="D9" s="85"/>
      <c r="F9" s="63"/>
      <c r="G9" s="82"/>
      <c r="H9" s="89"/>
      <c r="N9" s="85"/>
      <c r="P9" s="63"/>
      <c r="Q9" s="82"/>
      <c r="R9" s="89"/>
      <c r="W9" s="42">
        <v>6</v>
      </c>
      <c r="X9" s="42">
        <f>IF(Q8="V",1,0)</f>
        <v>0</v>
      </c>
    </row>
    <row r="10" spans="1:24" ht="12.75" customHeight="1" x14ac:dyDescent="0.3">
      <c r="W10" s="42">
        <v>7</v>
      </c>
      <c r="X10" s="42">
        <f>IF(Q12="V",1,0)</f>
        <v>0</v>
      </c>
    </row>
    <row r="11" spans="1:24" ht="15" customHeight="1" x14ac:dyDescent="0.3">
      <c r="W11" s="42">
        <v>8</v>
      </c>
      <c r="X11" s="42">
        <f>IF(Q16="V",1,0)</f>
        <v>0</v>
      </c>
    </row>
    <row r="12" spans="1:24" ht="19.5" thickBot="1" x14ac:dyDescent="0.35">
      <c r="A12" s="23" t="s">
        <v>13</v>
      </c>
      <c r="D12" s="84"/>
      <c r="F12" s="62"/>
      <c r="G12" s="82" t="str">
        <f>IF(CONCATENATE(D12,F12,F13)="14370","V","")</f>
        <v/>
      </c>
      <c r="H12" s="89" t="str">
        <f>IF(CONCATENATE(D12,F12,F13)="14370","","X")</f>
        <v>X</v>
      </c>
      <c r="K12" s="23" t="s">
        <v>17</v>
      </c>
      <c r="N12" s="84"/>
      <c r="P12" s="62"/>
      <c r="Q12" s="82" t="str">
        <f>IF(CONCATENATE(N12,P12,P13)="315","V","")</f>
        <v/>
      </c>
      <c r="R12" s="89" t="str">
        <f>IF(CONCATENATE(N12,P12,P13)="315","","X")</f>
        <v>X</v>
      </c>
    </row>
    <row r="13" spans="1:24" ht="19.5" thickTop="1" x14ac:dyDescent="0.3">
      <c r="D13" s="85"/>
      <c r="F13" s="63"/>
      <c r="G13" s="82"/>
      <c r="H13" s="89"/>
      <c r="N13" s="85"/>
      <c r="P13" s="63"/>
      <c r="Q13" s="82"/>
      <c r="R13" s="89"/>
    </row>
    <row r="14" spans="1:24" ht="12.75" customHeight="1" x14ac:dyDescent="0.3"/>
    <row r="15" spans="1:24" ht="15" customHeight="1" x14ac:dyDescent="0.3"/>
    <row r="16" spans="1:24" ht="19.5" customHeight="1" thickBot="1" x14ac:dyDescent="0.35">
      <c r="A16" s="23" t="s">
        <v>14</v>
      </c>
      <c r="D16" s="84"/>
      <c r="F16" s="62"/>
      <c r="G16" s="82" t="str">
        <f>IF(CONCATENATE(D16,F16,F17)="147177","V","")</f>
        <v/>
      </c>
      <c r="H16" s="89" t="str">
        <f>IF(CONCATENATE(D16,F16,F17)="147177","","X")</f>
        <v>X</v>
      </c>
      <c r="K16" s="23" t="s">
        <v>18</v>
      </c>
      <c r="N16" s="84"/>
      <c r="P16" s="62"/>
      <c r="Q16" s="82" t="str">
        <f>IF(CONCATENATE(N16,P16,P17)="12170","V","")</f>
        <v/>
      </c>
      <c r="R16" s="89" t="str">
        <f>IF(CONCATENATE(N16,P16,P17)="12170","","X")</f>
        <v>X</v>
      </c>
      <c r="X16" s="39"/>
    </row>
    <row r="17" spans="4:24" ht="24" customHeight="1" thickTop="1" x14ac:dyDescent="0.35">
      <c r="D17" s="85"/>
      <c r="F17" s="63"/>
      <c r="G17" s="82"/>
      <c r="H17" s="89"/>
      <c r="N17" s="85"/>
      <c r="P17" s="63"/>
      <c r="Q17" s="82"/>
      <c r="R17" s="89"/>
      <c r="T17" s="40" t="s">
        <v>19</v>
      </c>
      <c r="X17" s="41">
        <f>SUM(X4:X11)</f>
        <v>0</v>
      </c>
    </row>
  </sheetData>
  <sheetProtection password="F36A" sheet="1" objects="1" scenarios="1" selectLockedCells="1"/>
  <mergeCells count="24">
    <mergeCell ref="N4:N5"/>
    <mergeCell ref="N8:N9"/>
    <mergeCell ref="N12:N13"/>
    <mergeCell ref="N16:N17"/>
    <mergeCell ref="G4:G5"/>
    <mergeCell ref="G16:G17"/>
    <mergeCell ref="H16:H17"/>
    <mergeCell ref="D4:D5"/>
    <mergeCell ref="D8:D9"/>
    <mergeCell ref="D12:D13"/>
    <mergeCell ref="D16:D17"/>
    <mergeCell ref="H4:H5"/>
    <mergeCell ref="G8:G9"/>
    <mergeCell ref="H8:H9"/>
    <mergeCell ref="G12:G13"/>
    <mergeCell ref="H12:H13"/>
    <mergeCell ref="Q16:Q17"/>
    <mergeCell ref="R16:R17"/>
    <mergeCell ref="Q4:Q5"/>
    <mergeCell ref="R4:R5"/>
    <mergeCell ref="Q8:Q9"/>
    <mergeCell ref="R8:R9"/>
    <mergeCell ref="Q12:Q13"/>
    <mergeCell ref="R12:R13"/>
  </mergeCells>
  <conditionalFormatting sqref="D4:D5">
    <cfRule type="cellIs" dxfId="23" priority="24" operator="equal">
      <formula>4</formula>
    </cfRule>
  </conditionalFormatting>
  <conditionalFormatting sqref="F4">
    <cfRule type="cellIs" dxfId="22" priority="23" operator="equal">
      <formula>5</formula>
    </cfRule>
  </conditionalFormatting>
  <conditionalFormatting sqref="F5">
    <cfRule type="cellIs" dxfId="21" priority="22" operator="equal">
      <formula>12</formula>
    </cfRule>
  </conditionalFormatting>
  <conditionalFormatting sqref="D8:D9">
    <cfRule type="cellIs" dxfId="20" priority="21" operator="equal">
      <formula>1</formula>
    </cfRule>
  </conditionalFormatting>
  <conditionalFormatting sqref="F8">
    <cfRule type="cellIs" dxfId="19" priority="20" operator="equal">
      <formula>11</formula>
    </cfRule>
  </conditionalFormatting>
  <conditionalFormatting sqref="F9">
    <cfRule type="cellIs" dxfId="18" priority="19" operator="equal">
      <formula>12</formula>
    </cfRule>
  </conditionalFormatting>
  <conditionalFormatting sqref="D12:D13">
    <cfRule type="cellIs" dxfId="17" priority="18" operator="equal">
      <formula>1</formula>
    </cfRule>
  </conditionalFormatting>
  <conditionalFormatting sqref="F12">
    <cfRule type="cellIs" dxfId="16" priority="17" operator="equal">
      <formula>43</formula>
    </cfRule>
  </conditionalFormatting>
  <conditionalFormatting sqref="F13">
    <cfRule type="cellIs" dxfId="15" priority="16" operator="equal">
      <formula>70</formula>
    </cfRule>
  </conditionalFormatting>
  <conditionalFormatting sqref="D16:D17">
    <cfRule type="cellIs" dxfId="14" priority="15" operator="equal">
      <formula>14</formula>
    </cfRule>
  </conditionalFormatting>
  <conditionalFormatting sqref="F16">
    <cfRule type="cellIs" dxfId="13" priority="14" operator="equal">
      <formula>71</formula>
    </cfRule>
  </conditionalFormatting>
  <conditionalFormatting sqref="F17">
    <cfRule type="cellIs" dxfId="12" priority="13" operator="equal">
      <formula>77</formula>
    </cfRule>
  </conditionalFormatting>
  <conditionalFormatting sqref="N4:N5">
    <cfRule type="cellIs" dxfId="11" priority="12" operator="equal">
      <formula>3</formula>
    </cfRule>
  </conditionalFormatting>
  <conditionalFormatting sqref="P4">
    <cfRule type="cellIs" dxfId="10" priority="11" operator="equal">
      <formula>5</formula>
    </cfRule>
  </conditionalFormatting>
  <conditionalFormatting sqref="P5">
    <cfRule type="cellIs" dxfId="9" priority="10" operator="equal">
      <formula>6</formula>
    </cfRule>
  </conditionalFormatting>
  <conditionalFormatting sqref="N8:N9">
    <cfRule type="cellIs" dxfId="8" priority="9" operator="equal">
      <formula>3</formula>
    </cfRule>
  </conditionalFormatting>
  <conditionalFormatting sqref="P8">
    <cfRule type="cellIs" dxfId="7" priority="8" operator="equal">
      <formula>19</formula>
    </cfRule>
  </conditionalFormatting>
  <conditionalFormatting sqref="P9">
    <cfRule type="cellIs" dxfId="6" priority="7" operator="equal">
      <formula>36</formula>
    </cfRule>
  </conditionalFormatting>
  <conditionalFormatting sqref="N12:N13">
    <cfRule type="cellIs" dxfId="5" priority="6" operator="equal">
      <formula>3</formula>
    </cfRule>
  </conditionalFormatting>
  <conditionalFormatting sqref="P12">
    <cfRule type="cellIs" dxfId="4" priority="5" operator="equal">
      <formula>1</formula>
    </cfRule>
  </conditionalFormatting>
  <conditionalFormatting sqref="P13">
    <cfRule type="cellIs" dxfId="3" priority="4" operator="equal">
      <formula>5</formula>
    </cfRule>
  </conditionalFormatting>
  <conditionalFormatting sqref="N16:N17">
    <cfRule type="cellIs" dxfId="2" priority="3" operator="equal">
      <formula>12</formula>
    </cfRule>
  </conditionalFormatting>
  <conditionalFormatting sqref="P16">
    <cfRule type="cellIs" dxfId="1" priority="2" operator="equal">
      <formula>1</formula>
    </cfRule>
  </conditionalFormatting>
  <conditionalFormatting sqref="P17">
    <cfRule type="cellIs" dxfId="0" priority="1" operator="equal">
      <formula>70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workbookViewId="0">
      <selection activeCell="J4" sqref="J4"/>
    </sheetView>
  </sheetViews>
  <sheetFormatPr defaultRowHeight="18.75" x14ac:dyDescent="0.3"/>
  <cols>
    <col min="1" max="1" width="9.140625" style="23"/>
    <col min="2" max="9" width="9.140625" style="24"/>
    <col min="10" max="10" width="9.140625" style="25"/>
    <col min="11" max="18" width="9.140625" style="24"/>
    <col min="19" max="22" width="0" style="24" hidden="1" customWidth="1"/>
    <col min="23" max="16384" width="9.140625" style="24"/>
  </cols>
  <sheetData>
    <row r="1" spans="1:22" ht="31.5" x14ac:dyDescent="0.5">
      <c r="B1" s="57" t="s">
        <v>47</v>
      </c>
      <c r="S1" s="26" t="s">
        <v>22</v>
      </c>
      <c r="T1" s="27" t="s">
        <v>32</v>
      </c>
      <c r="U1" s="24">
        <v>0.26</v>
      </c>
      <c r="V1" s="24" t="s">
        <v>36</v>
      </c>
    </row>
    <row r="2" spans="1:22" x14ac:dyDescent="0.3">
      <c r="S2" s="26" t="s">
        <v>23</v>
      </c>
      <c r="T2" s="24" t="s">
        <v>33</v>
      </c>
      <c r="U2" s="24">
        <v>0.13</v>
      </c>
      <c r="V2" s="24" t="s">
        <v>37</v>
      </c>
    </row>
    <row r="3" spans="1:22" ht="19.5" thickBot="1" x14ac:dyDescent="0.35">
      <c r="S3" s="26" t="s">
        <v>30</v>
      </c>
      <c r="T3" s="24" t="s">
        <v>34</v>
      </c>
      <c r="U3" s="28">
        <v>0.5</v>
      </c>
      <c r="V3" s="24" t="s">
        <v>38</v>
      </c>
    </row>
    <row r="4" spans="1:22" s="30" customFormat="1" ht="20.25" thickTop="1" thickBot="1" x14ac:dyDescent="0.35">
      <c r="A4" s="29" t="s">
        <v>21</v>
      </c>
      <c r="B4" s="92" t="s">
        <v>48</v>
      </c>
      <c r="C4" s="92"/>
      <c r="D4" s="92"/>
      <c r="E4" s="92"/>
      <c r="F4" s="92"/>
      <c r="G4" s="92"/>
      <c r="H4" s="92"/>
      <c r="I4" s="92"/>
      <c r="J4" s="64"/>
      <c r="N4" s="31"/>
      <c r="S4" s="32" t="s">
        <v>24</v>
      </c>
      <c r="T4" s="30" t="s">
        <v>35</v>
      </c>
      <c r="U4" s="30">
        <v>1.3</v>
      </c>
      <c r="V4" s="30" t="s">
        <v>39</v>
      </c>
    </row>
    <row r="5" spans="1:22" ht="20.25" thickTop="1" thickBot="1" x14ac:dyDescent="0.35">
      <c r="O5" s="30"/>
    </row>
    <row r="6" spans="1:22" s="30" customFormat="1" ht="20.25" thickTop="1" thickBot="1" x14ac:dyDescent="0.35">
      <c r="A6" s="29" t="s">
        <v>25</v>
      </c>
      <c r="B6" s="92" t="s">
        <v>49</v>
      </c>
      <c r="C6" s="92"/>
      <c r="D6" s="92"/>
      <c r="E6" s="92"/>
      <c r="F6" s="92"/>
      <c r="G6" s="92"/>
      <c r="H6" s="92"/>
      <c r="I6" s="92"/>
      <c r="J6" s="65"/>
      <c r="S6" s="30">
        <v>1</v>
      </c>
      <c r="T6" s="30">
        <f>IF(J4=5,1,0)</f>
        <v>0</v>
      </c>
    </row>
    <row r="7" spans="1:22" ht="19.5" thickTop="1" x14ac:dyDescent="0.3">
      <c r="S7" s="24">
        <v>2</v>
      </c>
      <c r="T7" s="24">
        <f>IF(J6="2/3",1,0)</f>
        <v>0</v>
      </c>
    </row>
    <row r="8" spans="1:22" s="30" customFormat="1" ht="22.5" customHeight="1" thickBot="1" x14ac:dyDescent="0.35">
      <c r="A8" s="29" t="s">
        <v>26</v>
      </c>
      <c r="B8" s="91" t="s">
        <v>31</v>
      </c>
      <c r="C8" s="91"/>
      <c r="D8" s="91"/>
      <c r="E8" s="91"/>
      <c r="F8" s="91"/>
      <c r="G8" s="91"/>
      <c r="H8" s="91"/>
      <c r="I8" s="91"/>
      <c r="J8" s="33"/>
      <c r="O8" s="31"/>
      <c r="S8" s="30">
        <v>3</v>
      </c>
      <c r="T8" s="30">
        <f>IF(J9=16,1,0)</f>
        <v>0</v>
      </c>
    </row>
    <row r="9" spans="1:22" s="30" customFormat="1" ht="36.75" customHeight="1" thickTop="1" thickBot="1" x14ac:dyDescent="0.35">
      <c r="A9" s="29"/>
      <c r="B9" s="93" t="s">
        <v>50</v>
      </c>
      <c r="C9" s="93"/>
      <c r="D9" s="93"/>
      <c r="E9" s="93"/>
      <c r="F9" s="93"/>
      <c r="G9" s="93"/>
      <c r="H9" s="93"/>
      <c r="I9" s="93"/>
      <c r="J9" s="66"/>
      <c r="S9" s="30">
        <v>4</v>
      </c>
      <c r="T9" s="30">
        <f>IF(J10=" 1/50",1,0)</f>
        <v>0</v>
      </c>
    </row>
    <row r="10" spans="1:22" s="30" customFormat="1" ht="20.25" thickTop="1" thickBot="1" x14ac:dyDescent="0.35">
      <c r="A10" s="29" t="s">
        <v>27</v>
      </c>
      <c r="B10" s="92" t="s">
        <v>51</v>
      </c>
      <c r="C10" s="92"/>
      <c r="D10" s="92"/>
      <c r="E10" s="92"/>
      <c r="F10" s="92"/>
      <c r="G10" s="92"/>
      <c r="H10" s="92"/>
      <c r="I10" s="92"/>
      <c r="J10" s="67"/>
      <c r="S10" s="30">
        <v>5</v>
      </c>
      <c r="T10" s="30">
        <f>IF(J12=0.26,1,0)</f>
        <v>0</v>
      </c>
    </row>
    <row r="11" spans="1:22" ht="20.25" thickTop="1" thickBot="1" x14ac:dyDescent="0.35">
      <c r="S11" s="24">
        <v>6</v>
      </c>
      <c r="T11" s="24">
        <f>IF(J14=" 11/12",1,0)</f>
        <v>0</v>
      </c>
    </row>
    <row r="12" spans="1:22" s="30" customFormat="1" ht="20.25" thickTop="1" thickBot="1" x14ac:dyDescent="0.35">
      <c r="A12" s="29" t="s">
        <v>28</v>
      </c>
      <c r="B12" s="92" t="s">
        <v>52</v>
      </c>
      <c r="C12" s="92"/>
      <c r="D12" s="92"/>
      <c r="E12" s="92"/>
      <c r="F12" s="92"/>
      <c r="G12" s="92"/>
      <c r="H12" s="92"/>
      <c r="I12" s="92"/>
      <c r="J12" s="67"/>
    </row>
    <row r="13" spans="1:22" ht="20.25" thickTop="1" thickBot="1" x14ac:dyDescent="0.35">
      <c r="P13" s="90">
        <f>SUM(T6:T11)</f>
        <v>0</v>
      </c>
    </row>
    <row r="14" spans="1:22" ht="24.75" thickTop="1" thickBot="1" x14ac:dyDescent="0.4">
      <c r="A14" s="29" t="s">
        <v>29</v>
      </c>
      <c r="B14" s="92" t="s">
        <v>53</v>
      </c>
      <c r="C14" s="92"/>
      <c r="D14" s="92"/>
      <c r="E14" s="92"/>
      <c r="F14" s="92"/>
      <c r="G14" s="92"/>
      <c r="H14" s="92"/>
      <c r="I14" s="92"/>
      <c r="J14" s="67"/>
      <c r="L14" s="34" t="s">
        <v>40</v>
      </c>
      <c r="P14" s="90"/>
    </row>
    <row r="15" spans="1:22" ht="19.5" thickTop="1" x14ac:dyDescent="0.3"/>
  </sheetData>
  <sheetProtection password="F36A" sheet="1" objects="1" scenarios="1" selectLockedCells="1"/>
  <mergeCells count="8">
    <mergeCell ref="P13:P14"/>
    <mergeCell ref="B8:I8"/>
    <mergeCell ref="B4:I4"/>
    <mergeCell ref="B6:I6"/>
    <mergeCell ref="B10:I10"/>
    <mergeCell ref="B12:I12"/>
    <mergeCell ref="B14:I14"/>
    <mergeCell ref="B9:I9"/>
  </mergeCells>
  <dataValidations count="6">
    <dataValidation type="list" allowBlank="1" showInputMessage="1" showErrorMessage="1" sqref="J4">
      <formula1>"3,5,15,1"</formula1>
    </dataValidation>
    <dataValidation type="list" allowBlank="1" showInputMessage="1" showErrorMessage="1" sqref="J6">
      <formula1>Ответ1</formula1>
    </dataValidation>
    <dataValidation type="list" allowBlank="1" showInputMessage="1" showErrorMessage="1" sqref="J9">
      <formula1>"8,2,16,32"</formula1>
    </dataValidation>
    <dataValidation type="list" allowBlank="1" showInputMessage="1" showErrorMessage="1" sqref="J10">
      <formula1>Ответ2</formula1>
    </dataValidation>
    <dataValidation type="list" allowBlank="1" showInputMessage="1" showErrorMessage="1" sqref="J12">
      <formula1>Ответ3</formula1>
    </dataValidation>
    <dataValidation type="list" allowBlank="1" showInputMessage="1" showErrorMessage="1" sqref="J14">
      <formula1>Ответ4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9"/>
  <sheetViews>
    <sheetView workbookViewId="0">
      <selection activeCell="F17" sqref="F17"/>
    </sheetView>
  </sheetViews>
  <sheetFormatPr defaultRowHeight="21" x14ac:dyDescent="0.35"/>
  <cols>
    <col min="1" max="7" width="9.140625" style="6"/>
    <col min="8" max="8" width="9.140625" style="7"/>
    <col min="9" max="16384" width="9.140625" style="6"/>
  </cols>
  <sheetData>
    <row r="2" spans="2:8" ht="29.25" thickBot="1" x14ac:dyDescent="0.5">
      <c r="B2" s="53" t="s">
        <v>41</v>
      </c>
    </row>
    <row r="3" spans="2:8" ht="21.75" thickTop="1" x14ac:dyDescent="0.35">
      <c r="D3" s="9" t="s">
        <v>42</v>
      </c>
      <c r="E3" s="10"/>
      <c r="F3" s="10"/>
      <c r="G3" s="10"/>
      <c r="H3" s="11">
        <f>'Обыкновенные дроби'!V17</f>
        <v>0</v>
      </c>
    </row>
    <row r="4" spans="2:8" x14ac:dyDescent="0.35">
      <c r="D4" s="12" t="s">
        <v>43</v>
      </c>
      <c r="E4" s="13"/>
      <c r="F4" s="13"/>
      <c r="G4" s="13"/>
      <c r="H4" s="14">
        <f>'Смешанные числа'!X17</f>
        <v>0</v>
      </c>
    </row>
    <row r="5" spans="2:8" x14ac:dyDescent="0.35">
      <c r="D5" s="15" t="s">
        <v>44</v>
      </c>
      <c r="E5" s="16"/>
      <c r="F5" s="16"/>
      <c r="G5" s="16"/>
      <c r="H5" s="17">
        <f>Тест!P13</f>
        <v>0</v>
      </c>
    </row>
    <row r="6" spans="2:8" ht="21.75" thickBot="1" x14ac:dyDescent="0.4">
      <c r="D6" s="18"/>
      <c r="E6" s="19"/>
      <c r="F6" s="19"/>
      <c r="G6" s="20" t="s">
        <v>45</v>
      </c>
      <c r="H6" s="21">
        <f>SUM(H3:H5)</f>
        <v>0</v>
      </c>
    </row>
    <row r="7" spans="2:8" ht="21.75" thickTop="1" x14ac:dyDescent="0.35"/>
    <row r="9" spans="2:8" ht="31.5" x14ac:dyDescent="0.5">
      <c r="D9" s="8" t="s">
        <v>46</v>
      </c>
      <c r="F9" s="22">
        <f>IF(H6&gt;=20,5,IF(H6&gt;=18,4,IF(H6&gt;=11,3,2)))</f>
        <v>2</v>
      </c>
    </row>
  </sheetData>
  <sheetProtection password="F36A" sheet="1" objects="1" scenarios="1" select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C11" sqref="C11"/>
    </sheetView>
  </sheetViews>
  <sheetFormatPr defaultRowHeight="15" x14ac:dyDescent="0.25"/>
  <cols>
    <col min="1" max="1" width="9.140625" style="54"/>
    <col min="2" max="16384" width="9.140625" style="24"/>
  </cols>
  <sheetData>
    <row r="1" spans="1:2" x14ac:dyDescent="0.25">
      <c r="A1" s="54" t="s">
        <v>55</v>
      </c>
    </row>
    <row r="2" spans="1:2" x14ac:dyDescent="0.25">
      <c r="A2" s="55" t="s">
        <v>21</v>
      </c>
      <c r="B2" s="56" t="s">
        <v>56</v>
      </c>
    </row>
    <row r="3" spans="1:2" x14ac:dyDescent="0.25">
      <c r="A3" s="55" t="s">
        <v>25</v>
      </c>
      <c r="B3" s="56" t="s">
        <v>57</v>
      </c>
    </row>
    <row r="4" spans="1:2" x14ac:dyDescent="0.25">
      <c r="A4" s="55" t="s">
        <v>26</v>
      </c>
      <c r="B4" s="56" t="s">
        <v>58</v>
      </c>
    </row>
    <row r="5" spans="1:2" x14ac:dyDescent="0.25">
      <c r="A5" s="55" t="s">
        <v>27</v>
      </c>
      <c r="B5" s="56" t="s">
        <v>59</v>
      </c>
    </row>
    <row r="6" spans="1:2" x14ac:dyDescent="0.25">
      <c r="A6" s="55" t="s">
        <v>28</v>
      </c>
      <c r="B6" s="56" t="s">
        <v>60</v>
      </c>
    </row>
  </sheetData>
  <sheetProtection sheet="1" objects="1" scenarios="1" selectLockedCells="1"/>
  <hyperlinks>
    <hyperlink ref="B2" display="http://images.yandex.ru/yandsearch?text=%D0%BC%D0%B0%D1%82%D0%B5%D0%BC%D0%B0%D1%82%D0%B8%D0%BA%D0%B0&amp;fp=0&amp;pos=26&amp;rpt=simage&amp;uinfo=ww-1349-wh-599-fw-1124-fh-448-pd-1&amp;img_url=http%3A%2F%2Fpustunchik.ua%2Fimages%2Finteresting%2FMath%2FKalendar%2FD667B224428B"/>
    <hyperlink ref="B3" r:id="rId1"/>
    <hyperlink ref="B4" display="http://images.yandex.ru/yandsearch?p=3&amp;text=%D0%BC%D0%B0%D1%82%D0%B5%D0%BC%D0%B0%D1%82%D0%B8%D0%BA%D0%B0&amp;fp=3&amp;pos=97&amp;uinfo=ww-1349-wh-599-fw-1124-fh-448-pd-1&amp;rpt=simage&amp;img_url=http%3A%2F%2Fimg0.liveinternet.ru%2Fimages%2Fattach%2Fc%2F1%2F58%2F917%2F58917"/>
    <hyperlink ref="B5" r:id="rId2" location=".Uf9nAKz-vXQ"/>
    <hyperlink ref="B6" display="http://images.yandex.ru/yandsearch?p=3&amp;text=%D0%BC%D0%B0%D1%82%D0%B5%D0%BC%D0%B0%D1%82%D0%B8%D0%BA%D0%B0&amp;fp=3&amp;pos=117&amp;uinfo=ww-1349-wh-599-fw-1124-fh-448-pd-1&amp;rpt=simage&amp;img_url=http%3A%2F%2F1.bp.blogspot.com%2F-rR-EpMjJAVc%2FTp-_-E8vKPI%2FAAAAAAAAAG0%2Fj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4</vt:i4>
      </vt:variant>
    </vt:vector>
  </HeadingPairs>
  <TitlesOfParts>
    <vt:vector size="11" baseType="lpstr">
      <vt:lpstr>титульный</vt:lpstr>
      <vt:lpstr>Регистрация</vt:lpstr>
      <vt:lpstr>Обыкновенные дроби</vt:lpstr>
      <vt:lpstr>Смешанные числа</vt:lpstr>
      <vt:lpstr>Тест</vt:lpstr>
      <vt:lpstr>Результат</vt:lpstr>
      <vt:lpstr>Источники</vt:lpstr>
      <vt:lpstr>Ответ1</vt:lpstr>
      <vt:lpstr>Ответ2</vt:lpstr>
      <vt:lpstr>Ответ3</vt:lpstr>
      <vt:lpstr>Ответ4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Лана</dc:creator>
  <cp:lastModifiedBy>Лана</cp:lastModifiedBy>
  <dcterms:created xsi:type="dcterms:W3CDTF">2013-12-26T11:06:05Z</dcterms:created>
  <dcterms:modified xsi:type="dcterms:W3CDTF">2014-01-09T11:57:37Z</dcterms:modified>
</cp:coreProperties>
</file>