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6260" windowHeight="5835"/>
  </bookViews>
  <sheets>
    <sheet name="Титульный " sheetId="4" r:id="rId1"/>
    <sheet name="Регистрация" sheetId="6" r:id="rId2"/>
    <sheet name="Тест" sheetId="1" r:id="rId3"/>
    <sheet name="Оценка" sheetId="2" r:id="rId4"/>
    <sheet name="Источники" sheetId="3" r:id="rId5"/>
  </sheets>
  <calcPr calcId="145621"/>
</workbook>
</file>

<file path=xl/calcChain.xml><?xml version="1.0" encoding="utf-8"?>
<calcChain xmlns="http://schemas.openxmlformats.org/spreadsheetml/2006/main">
  <c r="C32" i="2" l="1"/>
  <c r="C31" i="2"/>
  <c r="C30" i="2"/>
  <c r="C29" i="2"/>
  <c r="C28" i="2"/>
  <c r="C27" i="2"/>
  <c r="C26" i="2"/>
  <c r="C25" i="2"/>
  <c r="C24" i="2"/>
  <c r="C22" i="2"/>
  <c r="C23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33" i="2" l="1"/>
  <c r="F33" i="2" s="1"/>
  <c r="B37" i="2" l="1"/>
</calcChain>
</file>

<file path=xl/comments1.xml><?xml version="1.0" encoding="utf-8"?>
<comments xmlns="http://schemas.openxmlformats.org/spreadsheetml/2006/main">
  <authors>
    <author>Лана</author>
  </authors>
  <commentList>
    <comment ref="M2" authorId="0">
      <text>
        <r>
          <rPr>
            <sz val="9"/>
            <color indexed="62"/>
            <rFont val="Tahoma"/>
            <family val="2"/>
            <charset val="204"/>
          </rPr>
          <t>Активируйте ячейку напротив каждого задания и выберите ответ из раскрывающегося списка.</t>
        </r>
      </text>
    </comment>
  </commentList>
</comments>
</file>

<file path=xl/sharedStrings.xml><?xml version="1.0" encoding="utf-8"?>
<sst xmlns="http://schemas.openxmlformats.org/spreadsheetml/2006/main" count="57" uniqueCount="55">
  <si>
    <t>Запишите цифрами число пятьдесят миллионов семь тысяч триста.</t>
  </si>
  <si>
    <t>Вычислите: 5078+21725.</t>
  </si>
  <si>
    <t>Вычислите: 28080:40.</t>
  </si>
  <si>
    <t>Упростите выражение: 30b+180+50b.</t>
  </si>
  <si>
    <t>Выразите в гектарах 79000 ар.</t>
  </si>
  <si>
    <t>Стол в 7 раз дороже стула. Вместе они стоят 560 рублей. Сколько стоит стул?</t>
  </si>
  <si>
    <t>Решите уравнение: 690 - (х+70)=110.</t>
  </si>
  <si>
    <t>Решите уравнение: 6у - у+18=43.</t>
  </si>
  <si>
    <t>Какое число надо умножить на 10, чтобы получилось частное чисел 100 и 5?</t>
  </si>
  <si>
    <t>Из двух одинаковых квадратов сложили прямоугольник. Чему равен периметр прямоугольника, если периметр одного квадрата 16 cм?</t>
  </si>
  <si>
    <t>Березы составляют 2/3 всех деревьев парка. Сколько деревьев в парке, если берез 420?</t>
  </si>
  <si>
    <t>Округлите число 0,176 до десятых.</t>
  </si>
  <si>
    <t>Вычислите: 3,64+12,4.</t>
  </si>
  <si>
    <t>Вычислите: 39,6:0,03.</t>
  </si>
  <si>
    <t>Решите уравнение: 2,6+7х=6,8.</t>
  </si>
  <si>
    <t>Засеяли 15 га, что составляет 5 % всего поля. Найдите площадь всего поля.</t>
  </si>
  <si>
    <t>При каких натуральных значениях m дробь (m-1)/4 будет правильной?</t>
  </si>
  <si>
    <t>Можно ли назвать число, которое больше 3,54, но меньше 3,55?</t>
  </si>
  <si>
    <t>От числа отняли 4,2 и результат умножили на 1,6. Получилось 6. Найдите число.</t>
  </si>
  <si>
    <t>Во сколько раз уменьшится объем прямоугольного параллелепипеда, если длину уменьшить в 4 раза, ширину - в 3,5 раза, а высоту - в 7 раз?</t>
  </si>
  <si>
    <t>Луч делит прямой угол на два острых. Найдите градусную меру меньшего угла, если один из углов в 8 раз меньше другого.</t>
  </si>
  <si>
    <t>Среднее арифметическое двух чисел 4,7. Найдите меньшее число, если одно из чисел на 3,4 больше другого.</t>
  </si>
  <si>
    <t>Из молока получается 25 % творога. Сколько надо взять молока, чтобы получить 5 кг творога?</t>
  </si>
  <si>
    <t>В пакете лежали сливы. Сначала из него взяли 50 % всех слив, а затем 50 % остатка. Осталось 9 слив. Сколько слив было первоначально?</t>
  </si>
  <si>
    <t>Вставьте пропущенные цифры: *2*8* - *457 = 56*1. Найдите сумму всех пропущенных цифр.</t>
  </si>
  <si>
    <t>Тест по математике за курс 5 класса</t>
  </si>
  <si>
    <t>Скорость катера против течению реки 31,2км/ч. Найдите скорость катера по течению, если скорость течения реки 2,3км/ч.</t>
  </si>
  <si>
    <t>Набрано баллов из 30:</t>
  </si>
  <si>
    <t>Оценка:</t>
  </si>
  <si>
    <r>
      <t>Вычислите: 14600</t>
    </r>
    <r>
      <rPr>
        <sz val="8"/>
        <color theme="4" tint="-0.249977111117893"/>
        <rFont val="Calibri"/>
        <family val="2"/>
        <charset val="204"/>
        <scheme val="minor"/>
      </rPr>
      <t>•</t>
    </r>
    <r>
      <rPr>
        <sz val="11"/>
        <color theme="4" tint="-0.249977111117893"/>
        <rFont val="Calibri"/>
        <family val="2"/>
        <charset val="204"/>
        <scheme val="minor"/>
      </rPr>
      <t>250.</t>
    </r>
  </si>
  <si>
    <r>
      <t>Вычислите: 100+30</t>
    </r>
    <r>
      <rPr>
        <sz val="8"/>
        <color theme="4" tint="-0.249977111117893"/>
        <rFont val="Calibri"/>
        <family val="2"/>
        <charset val="204"/>
        <scheme val="minor"/>
      </rPr>
      <t>•</t>
    </r>
    <r>
      <rPr>
        <sz val="11"/>
        <color theme="4" tint="-0.249977111117893"/>
        <rFont val="Calibri"/>
        <family val="2"/>
        <charset val="204"/>
        <scheme val="minor"/>
      </rPr>
      <t>(16:4-4</t>
    </r>
    <r>
      <rPr>
        <sz val="8"/>
        <color theme="4" tint="-0.249977111117893"/>
        <rFont val="Calibri"/>
        <family val="2"/>
        <charset val="204"/>
        <scheme val="minor"/>
      </rPr>
      <t>•</t>
    </r>
    <r>
      <rPr>
        <sz val="11"/>
        <color theme="4" tint="-0.249977111117893"/>
        <rFont val="Calibri"/>
        <family val="2"/>
        <charset val="204"/>
        <scheme val="minor"/>
      </rPr>
      <t>0).</t>
    </r>
  </si>
  <si>
    <r>
      <t>Вычислите: 50</t>
    </r>
    <r>
      <rPr>
        <sz val="8"/>
        <color theme="4" tint="-0.249977111117893"/>
        <rFont val="Calibri"/>
        <family val="2"/>
        <charset val="204"/>
        <scheme val="minor"/>
      </rPr>
      <t>•</t>
    </r>
    <r>
      <rPr>
        <sz val="11"/>
        <color theme="4" tint="-0.249977111117893"/>
        <rFont val="Calibri"/>
        <family val="2"/>
        <charset val="204"/>
        <scheme val="minor"/>
      </rPr>
      <t>0,12.</t>
    </r>
  </si>
  <si>
    <r>
      <t>Можно ли расставить скобки так, чтобы равенство 7</t>
    </r>
    <r>
      <rPr>
        <sz val="8"/>
        <color theme="4" tint="-0.249977111117893"/>
        <rFont val="Calibri"/>
        <family val="2"/>
        <charset val="204"/>
        <scheme val="minor"/>
      </rPr>
      <t>•</t>
    </r>
    <r>
      <rPr>
        <sz val="11"/>
        <color theme="4" tint="-0.249977111117893"/>
        <rFont val="Calibri"/>
        <family val="2"/>
        <charset val="204"/>
        <scheme val="minor"/>
      </rPr>
      <t>9+12:3-2=75 было верным?</t>
    </r>
  </si>
  <si>
    <t>http://cde.sipkro.ru/moodle/mod/forum/discuss.php?d=435</t>
  </si>
  <si>
    <t>http://pustunchik.ua/interesting/mathfacts/zagagky-chysel</t>
  </si>
  <si>
    <t>Калтук, 2013г.</t>
  </si>
  <si>
    <t>Гутенко Светлана Александровна</t>
  </si>
  <si>
    <t>Подготовила учитель математики</t>
  </si>
  <si>
    <t>МКОУ "Калтукская СОШ"</t>
  </si>
  <si>
    <t>Математика</t>
  </si>
  <si>
    <t>Регистрация</t>
  </si>
  <si>
    <t>Фамилия</t>
  </si>
  <si>
    <t>Имя</t>
  </si>
  <si>
    <t>Класс</t>
  </si>
  <si>
    <t>Инструкция</t>
  </si>
  <si>
    <t>http://www.moi-universitet.ru/do/directions/mm/exceltest/#.Uf9nAKz-vXQ</t>
  </si>
  <si>
    <t>Источники:</t>
  </si>
  <si>
    <t>1.</t>
  </si>
  <si>
    <t>2.</t>
  </si>
  <si>
    <t>3.</t>
  </si>
  <si>
    <t>http://www.metaschool.ru/pub/test/index.php?testId=18</t>
  </si>
  <si>
    <t>4.</t>
  </si>
  <si>
    <t>№</t>
  </si>
  <si>
    <t>Задания</t>
  </si>
  <si>
    <t>Ответы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</si>
</sst>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sz val="8"/>
      <color theme="4" tint="-0.249977111117893"/>
      <name val="Calibri"/>
      <family val="2"/>
      <charset val="204"/>
      <scheme val="minor"/>
    </font>
    <font>
      <sz val="11"/>
      <color theme="8" tint="-0.249977111117893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8"/>
      <color theme="4" tint="-0.249977111117893"/>
      <name val="Calibri"/>
      <family val="2"/>
      <charset val="204"/>
      <scheme val="minor"/>
    </font>
    <font>
      <b/>
      <sz val="24"/>
      <color theme="4" tint="-0.249977111117893"/>
      <name val="Calibri"/>
      <family val="2"/>
      <charset val="204"/>
      <scheme val="minor"/>
    </font>
    <font>
      <u/>
      <sz val="20"/>
      <color rgb="FFFF0000"/>
      <name val="Calibri"/>
      <family val="2"/>
      <charset val="204"/>
      <scheme val="minor"/>
    </font>
    <font>
      <b/>
      <sz val="28"/>
      <color rgb="FFFF0000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sz val="12"/>
      <color theme="8" tint="-0.249977111117893"/>
      <name val="Calibri"/>
      <family val="2"/>
      <charset val="204"/>
      <scheme val="minor"/>
    </font>
    <font>
      <b/>
      <sz val="22"/>
      <color theme="8" tint="-0.249977111117893"/>
      <name val="Calibri"/>
      <family val="2"/>
      <charset val="204"/>
      <scheme val="minor"/>
    </font>
    <font>
      <b/>
      <sz val="18"/>
      <color theme="4" tint="0.79998168889431442"/>
      <name val="Calibri"/>
      <family val="2"/>
      <charset val="204"/>
      <scheme val="minor"/>
    </font>
    <font>
      <b/>
      <sz val="22"/>
      <color theme="3" tint="-0.249977111117893"/>
      <name val="Calibri"/>
      <family val="2"/>
      <charset val="204"/>
      <scheme val="minor"/>
    </font>
    <font>
      <b/>
      <sz val="16"/>
      <color theme="3" tint="-0.249977111117893"/>
      <name val="Calibri"/>
      <family val="2"/>
      <charset val="204"/>
      <scheme val="minor"/>
    </font>
    <font>
      <b/>
      <sz val="12"/>
      <color theme="3" tint="-0.249977111117893"/>
      <name val="Calibri"/>
      <family val="2"/>
      <charset val="204"/>
      <scheme val="minor"/>
    </font>
    <font>
      <sz val="22"/>
      <color theme="3" tint="0.39997558519241921"/>
      <name val="Calibri"/>
      <family val="2"/>
      <charset val="204"/>
      <scheme val="minor"/>
    </font>
    <font>
      <b/>
      <sz val="22"/>
      <color theme="0"/>
      <name val="Calibri"/>
      <family val="2"/>
      <charset val="204"/>
      <scheme val="minor"/>
    </font>
    <font>
      <b/>
      <u/>
      <sz val="14"/>
      <color rgb="FFFF0000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9"/>
      <color indexed="62"/>
      <name val="Tahoma"/>
      <family val="2"/>
      <charset val="204"/>
    </font>
    <font>
      <b/>
      <sz val="11"/>
      <color theme="4" tint="-0.249977111117893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gray0625">
        <fgColor theme="0"/>
        <bgColor theme="4" tint="0.59999389629810485"/>
      </patternFill>
    </fill>
    <fill>
      <patternFill patternType="gray0625">
        <fgColor theme="0"/>
        <bgColor theme="3" tint="0.39994506668294322"/>
      </patternFill>
    </fill>
  </fills>
  <borders count="11">
    <border>
      <left/>
      <right/>
      <top/>
      <bottom/>
      <diagonal/>
    </border>
    <border>
      <left style="dashed">
        <color theme="4" tint="-0.24994659260841701"/>
      </left>
      <right style="dashed">
        <color theme="4" tint="-0.24994659260841701"/>
      </right>
      <top style="dashed">
        <color theme="4" tint="-0.24994659260841701"/>
      </top>
      <bottom style="dashed">
        <color theme="4" tint="-0.24994659260841701"/>
      </bottom>
      <diagonal/>
    </border>
    <border>
      <left/>
      <right style="slantDashDot">
        <color theme="3" tint="0.59996337778862885"/>
      </right>
      <top/>
      <bottom/>
      <diagonal/>
    </border>
    <border>
      <left style="slantDashDot">
        <color theme="3" tint="0.59996337778862885"/>
      </left>
      <right/>
      <top style="slantDashDot">
        <color theme="3" tint="0.59996337778862885"/>
      </top>
      <bottom style="slantDashDot">
        <color theme="3" tint="0.59996337778862885"/>
      </bottom>
      <diagonal/>
    </border>
    <border>
      <left/>
      <right/>
      <top style="slantDashDot">
        <color theme="3" tint="0.59996337778862885"/>
      </top>
      <bottom style="slantDashDot">
        <color theme="3" tint="0.59996337778862885"/>
      </bottom>
      <diagonal/>
    </border>
    <border>
      <left/>
      <right style="slantDashDot">
        <color theme="3" tint="0.59996337778862885"/>
      </right>
      <top style="slantDashDot">
        <color theme="3" tint="0.59996337778862885"/>
      </top>
      <bottom style="slantDashDot">
        <color theme="3" tint="0.59996337778862885"/>
      </bottom>
      <diagonal/>
    </border>
    <border>
      <left style="slantDashDot">
        <color theme="3" tint="0.59996337778862885"/>
      </left>
      <right style="thin">
        <color indexed="64"/>
      </right>
      <top style="slantDashDot">
        <color theme="3" tint="0.59996337778862885"/>
      </top>
      <bottom style="slantDashDot">
        <color theme="3" tint="0.59996337778862885"/>
      </bottom>
      <diagonal/>
    </border>
    <border>
      <left style="thin">
        <color indexed="64"/>
      </left>
      <right style="thin">
        <color indexed="64"/>
      </right>
      <top style="slantDashDot">
        <color theme="3" tint="0.59996337778862885"/>
      </top>
      <bottom style="slantDashDot">
        <color theme="3" tint="0.59996337778862885"/>
      </bottom>
      <diagonal/>
    </border>
    <border>
      <left style="thin">
        <color indexed="64"/>
      </left>
      <right style="slantDashDot">
        <color theme="3" tint="0.59996337778862885"/>
      </right>
      <top style="slantDashDot">
        <color theme="3" tint="0.59996337778862885"/>
      </top>
      <bottom style="slantDashDot">
        <color theme="3" tint="0.59996337778862885"/>
      </bottom>
      <diagonal/>
    </border>
    <border>
      <left style="dotted">
        <color theme="4" tint="-0.24994659260841701"/>
      </left>
      <right style="dotted">
        <color theme="4" tint="-0.24994659260841701"/>
      </right>
      <top style="dotted">
        <color theme="4" tint="-0.24994659260841701"/>
      </top>
      <bottom style="dotted">
        <color theme="4" tint="-0.24994659260841701"/>
      </bottom>
      <diagonal/>
    </border>
    <border>
      <left style="dashed">
        <color theme="4" tint="-0.24994659260841701"/>
      </left>
      <right style="dashed">
        <color theme="4" tint="-0.24994659260841701"/>
      </right>
      <top/>
      <bottom style="dashed">
        <color theme="4" tint="-0.2499465926084170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0" fontId="0" fillId="3" borderId="0" xfId="0" applyFill="1"/>
    <xf numFmtId="0" fontId="1" fillId="3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1" xfId="0" applyFont="1" applyFill="1" applyBorder="1"/>
    <xf numFmtId="0" fontId="2" fillId="2" borderId="1" xfId="0" applyFont="1" applyFill="1" applyBorder="1"/>
    <xf numFmtId="0" fontId="6" fillId="2" borderId="0" xfId="0" applyFont="1" applyFill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 applyAlignment="1">
      <alignment horizontal="center"/>
    </xf>
    <xf numFmtId="0" fontId="5" fillId="4" borderId="0" xfId="0" applyFont="1" applyFill="1"/>
    <xf numFmtId="0" fontId="0" fillId="7" borderId="0" xfId="0" applyFill="1" applyProtection="1"/>
    <xf numFmtId="0" fontId="15" fillId="7" borderId="0" xfId="0" applyFont="1" applyFill="1" applyAlignment="1" applyProtection="1"/>
    <xf numFmtId="0" fontId="0" fillId="6" borderId="0" xfId="0" applyFill="1" applyProtection="1"/>
    <xf numFmtId="0" fontId="17" fillId="6" borderId="0" xfId="0" applyFont="1" applyFill="1" applyAlignment="1" applyProtection="1"/>
    <xf numFmtId="0" fontId="19" fillId="3" borderId="0" xfId="0" applyFont="1" applyFill="1"/>
    <xf numFmtId="0" fontId="22" fillId="4" borderId="0" xfId="0" applyFont="1" applyFill="1"/>
    <xf numFmtId="0" fontId="0" fillId="4" borderId="0" xfId="0" applyFill="1"/>
    <xf numFmtId="0" fontId="7" fillId="4" borderId="0" xfId="1" applyFill="1"/>
    <xf numFmtId="0" fontId="2" fillId="2" borderId="1" xfId="0" applyFont="1" applyFill="1" applyBorder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Alignment="1">
      <alignment horizontal="center"/>
    </xf>
    <xf numFmtId="0" fontId="3" fillId="2" borderId="10" xfId="0" applyFont="1" applyFill="1" applyBorder="1"/>
    <xf numFmtId="0" fontId="2" fillId="2" borderId="10" xfId="0" applyFont="1" applyFill="1" applyBorder="1" applyAlignment="1" applyProtection="1">
      <alignment horizontal="center"/>
      <protection locked="0"/>
    </xf>
    <xf numFmtId="0" fontId="24" fillId="2" borderId="9" xfId="0" applyFont="1" applyFill="1" applyBorder="1"/>
    <xf numFmtId="0" fontId="24" fillId="2" borderId="9" xfId="0" applyFont="1" applyFill="1" applyBorder="1" applyAlignment="1">
      <alignment horizontal="center" vertical="center"/>
    </xf>
    <xf numFmtId="0" fontId="24" fillId="2" borderId="0" xfId="0" applyFont="1" applyFill="1"/>
    <xf numFmtId="0" fontId="13" fillId="4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20" fillId="7" borderId="0" xfId="0" applyFont="1" applyFill="1" applyAlignment="1" applyProtection="1">
      <alignment horizontal="center"/>
    </xf>
    <xf numFmtId="0" fontId="0" fillId="6" borderId="6" xfId="0" applyFill="1" applyBorder="1" applyAlignment="1" applyProtection="1">
      <alignment horizontal="center"/>
      <protection locked="0"/>
    </xf>
    <xf numFmtId="0" fontId="0" fillId="6" borderId="7" xfId="0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18" fillId="6" borderId="0" xfId="0" applyFont="1" applyFill="1" applyAlignment="1" applyProtection="1">
      <alignment horizontal="right"/>
    </xf>
    <xf numFmtId="0" fontId="18" fillId="6" borderId="0" xfId="0" applyFont="1" applyFill="1" applyBorder="1" applyAlignment="1" applyProtection="1">
      <alignment horizontal="right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18" fillId="6" borderId="2" xfId="0" applyFont="1" applyFill="1" applyBorder="1" applyAlignment="1" applyProtection="1">
      <alignment horizontal="right"/>
    </xf>
    <xf numFmtId="0" fontId="16" fillId="6" borderId="0" xfId="0" applyFont="1" applyFill="1" applyAlignment="1" applyProtection="1">
      <alignment horizontal="center" vertical="center"/>
    </xf>
    <xf numFmtId="0" fontId="2" fillId="2" borderId="1" xfId="0" applyFont="1" applyFill="1" applyBorder="1" applyAlignment="1">
      <alignment horizontal="left" wrapText="1" indent="1"/>
    </xf>
    <xf numFmtId="0" fontId="2" fillId="2" borderId="10" xfId="0" applyFont="1" applyFill="1" applyBorder="1" applyAlignment="1">
      <alignment horizontal="left" wrapText="1" indent="1"/>
    </xf>
    <xf numFmtId="0" fontId="12" fillId="5" borderId="0" xfId="0" applyFont="1" applyFill="1" applyAlignment="1">
      <alignment horizontal="center"/>
    </xf>
    <xf numFmtId="0" fontId="21" fillId="2" borderId="0" xfId="0" applyFont="1" applyFill="1" applyBorder="1" applyAlignment="1">
      <alignment horizontal="right" vertical="top"/>
    </xf>
    <xf numFmtId="0" fontId="24" fillId="2" borderId="9" xfId="0" applyFont="1" applyFill="1" applyBorder="1" applyAlignment="1">
      <alignment horizontal="center"/>
    </xf>
    <xf numFmtId="0" fontId="8" fillId="3" borderId="0" xfId="0" applyFont="1" applyFill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1058;&#1077;&#1089;&#1090;!A1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1054;&#1094;&#1077;&#1085;&#1082;&#1072;!A1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279399</xdr:colOff>
      <xdr:row>7</xdr:row>
      <xdr:rowOff>0</xdr:rowOff>
    </xdr:from>
    <xdr:ext cx="2687435" cy="2109046"/>
    <xdr:pic>
      <xdr:nvPicPr>
        <xdr:cNvPr id="2" name="Рисунок 1" descr="C:\Users\Лана\AppData\Local\Microsoft\Windows\Temporary Internet Files\Content.IE5\ZR54J3YM\dglxasset[1].asp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4199" y="1280160"/>
          <a:ext cx="2687435" cy="2109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10</xdr:col>
      <xdr:colOff>304800</xdr:colOff>
      <xdr:row>11</xdr:row>
      <xdr:rowOff>228600</xdr:rowOff>
    </xdr:from>
    <xdr:to>
      <xdr:col>11</xdr:col>
      <xdr:colOff>584200</xdr:colOff>
      <xdr:row>15</xdr:row>
      <xdr:rowOff>194732</xdr:rowOff>
    </xdr:to>
    <xdr:sp macro="" textlink="">
      <xdr:nvSpPr>
        <xdr:cNvPr id="3" name="Овал 2">
          <a:hlinkClick xmlns:r="http://schemas.openxmlformats.org/officeDocument/2006/relationships" r:id="rId2"/>
        </xdr:cNvPr>
        <xdr:cNvSpPr/>
      </xdr:nvSpPr>
      <xdr:spPr>
        <a:xfrm>
          <a:off x="6400800" y="2194560"/>
          <a:ext cx="889000" cy="728132"/>
        </a:xfrm>
        <a:prstGeom prst="ellipse">
          <a:avLst/>
        </a:prstGeom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perspectiveRelaxedModerately"/>
          <a:lightRig rig="threePt" dir="t"/>
        </a:scene3d>
        <a:sp3d>
          <a:bevelT/>
          <a:bevelB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600" b="1"/>
            <a:t>Пуск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15240</xdr:colOff>
      <xdr:row>15</xdr:row>
      <xdr:rowOff>106680</xdr:rowOff>
    </xdr:from>
    <xdr:to>
      <xdr:col>16</xdr:col>
      <xdr:colOff>274320</xdr:colOff>
      <xdr:row>23</xdr:row>
      <xdr:rowOff>76200</xdr:rowOff>
    </xdr:to>
    <xdr:pic>
      <xdr:nvPicPr>
        <xdr:cNvPr id="7" name="Рисунок 6" descr="http://im7-tub-ru.yandex.net/i?id=196267746-33-72&amp;n=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580" y="2903220"/>
          <a:ext cx="1478280" cy="1432560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15240</xdr:colOff>
      <xdr:row>24</xdr:row>
      <xdr:rowOff>0</xdr:rowOff>
    </xdr:from>
    <xdr:to>
      <xdr:col>16</xdr:col>
      <xdr:colOff>274320</xdr:colOff>
      <xdr:row>29</xdr:row>
      <xdr:rowOff>137160</xdr:rowOff>
    </xdr:to>
    <xdr:pic>
      <xdr:nvPicPr>
        <xdr:cNvPr id="9" name="Рисунок 8" descr="http://im7-tub-ru.yandex.net/i?id=196267746-33-72&amp;n=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580" y="4442460"/>
          <a:ext cx="1478280" cy="1432560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15240</xdr:colOff>
      <xdr:row>0</xdr:row>
      <xdr:rowOff>0</xdr:rowOff>
    </xdr:from>
    <xdr:to>
      <xdr:col>16</xdr:col>
      <xdr:colOff>274320</xdr:colOff>
      <xdr:row>6</xdr:row>
      <xdr:rowOff>121920</xdr:rowOff>
    </xdr:to>
    <xdr:pic>
      <xdr:nvPicPr>
        <xdr:cNvPr id="13" name="Рисунок 12" descr="http://im7-tub-ru.yandex.net/i?id=196267746-33-72&amp;n=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580" y="0"/>
          <a:ext cx="1478280" cy="1432560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15240</xdr:colOff>
      <xdr:row>8</xdr:row>
      <xdr:rowOff>137160</xdr:rowOff>
    </xdr:from>
    <xdr:to>
      <xdr:col>16</xdr:col>
      <xdr:colOff>274320</xdr:colOff>
      <xdr:row>15</xdr:row>
      <xdr:rowOff>99060</xdr:rowOff>
    </xdr:to>
    <xdr:pic>
      <xdr:nvPicPr>
        <xdr:cNvPr id="15" name="Рисунок 14" descr="http://im7-tub-ru.yandex.net/i?id=196267746-33-72&amp;n=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580" y="1463040"/>
          <a:ext cx="1478280" cy="1432560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243840</xdr:colOff>
      <xdr:row>30</xdr:row>
      <xdr:rowOff>320040</xdr:rowOff>
    </xdr:from>
    <xdr:to>
      <xdr:col>16</xdr:col>
      <xdr:colOff>160020</xdr:colOff>
      <xdr:row>32</xdr:row>
      <xdr:rowOff>160020</xdr:rowOff>
    </xdr:to>
    <xdr:sp macro="" textlink="">
      <xdr:nvSpPr>
        <xdr:cNvPr id="24" name="Скругленный прямоугольник 23">
          <a:hlinkClick xmlns:r="http://schemas.openxmlformats.org/officeDocument/2006/relationships" r:id="rId2"/>
        </xdr:cNvPr>
        <xdr:cNvSpPr/>
      </xdr:nvSpPr>
      <xdr:spPr>
        <a:xfrm>
          <a:off x="8679180" y="6240780"/>
          <a:ext cx="1135380" cy="381000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600" b="1"/>
            <a:t>ГОТОВО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taschool.ru/pub/test/index.php?testId=18" TargetMode="External"/><Relationship Id="rId2" Type="http://schemas.openxmlformats.org/officeDocument/2006/relationships/hyperlink" Target="http://pustunchik.ua/interesting/mathfacts/zagagky-chysel" TargetMode="External"/><Relationship Id="rId1" Type="http://schemas.openxmlformats.org/officeDocument/2006/relationships/hyperlink" Target="http://cde.sipkro.ru/moodle/mod/forum/discuss.php?d=435" TargetMode="External"/><Relationship Id="rId4" Type="http://schemas.openxmlformats.org/officeDocument/2006/relationships/hyperlink" Target="http://www.moi-universitet.ru/do/directions/mm/exceltes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7"/>
  <sheetViews>
    <sheetView tabSelected="1" workbookViewId="0">
      <selection activeCell="N16" sqref="N16"/>
    </sheetView>
  </sheetViews>
  <sheetFormatPr defaultColWidth="8.85546875" defaultRowHeight="15" x14ac:dyDescent="0.25"/>
  <cols>
    <col min="1" max="16384" width="8.85546875" style="12"/>
  </cols>
  <sheetData>
    <row r="1" spans="1:16" ht="15.75" x14ac:dyDescent="0.25">
      <c r="A1" s="29" t="s">
        <v>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8" spans="1:16" ht="28.5" x14ac:dyDescent="0.45">
      <c r="D8" s="30" t="s">
        <v>25</v>
      </c>
      <c r="E8" s="30"/>
      <c r="F8" s="30"/>
      <c r="G8" s="30"/>
      <c r="H8" s="30"/>
      <c r="I8" s="30"/>
      <c r="J8" s="30"/>
      <c r="K8" s="30"/>
      <c r="L8" s="30"/>
      <c r="M8" s="30"/>
    </row>
    <row r="11" spans="1:16" x14ac:dyDescent="0.25">
      <c r="L11" s="12" t="s">
        <v>37</v>
      </c>
    </row>
    <row r="12" spans="1:16" x14ac:dyDescent="0.25">
      <c r="L12" s="12" t="s">
        <v>36</v>
      </c>
    </row>
    <row r="17" spans="8:9" ht="15.75" x14ac:dyDescent="0.25">
      <c r="H17" s="29" t="s">
        <v>35</v>
      </c>
      <c r="I17" s="29"/>
    </row>
  </sheetData>
  <sheetProtection password="F36A" sheet="1" objects="1" scenarios="1" selectLockedCells="1"/>
  <mergeCells count="3">
    <mergeCell ref="A1:P1"/>
    <mergeCell ref="D8:M8"/>
    <mergeCell ref="H17:I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16"/>
  <sheetViews>
    <sheetView zoomScale="90" zoomScaleNormal="90" workbookViewId="0">
      <selection activeCell="D15" sqref="D15:H15"/>
    </sheetView>
  </sheetViews>
  <sheetFormatPr defaultColWidth="8.85546875" defaultRowHeight="15" x14ac:dyDescent="0.25"/>
  <cols>
    <col min="1" max="16" width="8.85546875" style="15"/>
    <col min="17" max="17" width="8.85546875" style="15" customWidth="1"/>
    <col min="18" max="16384" width="8.85546875" style="15"/>
  </cols>
  <sheetData>
    <row r="1" spans="1:21" s="13" customFormat="1" ht="14.45" x14ac:dyDescent="0.3"/>
    <row r="2" spans="1:21" s="13" customFormat="1" ht="28.5" x14ac:dyDescent="0.45">
      <c r="A2" s="31" t="s">
        <v>39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14"/>
      <c r="T2" s="14"/>
      <c r="U2" s="14"/>
    </row>
    <row r="3" spans="1:21" s="13" customFormat="1" ht="14.45" x14ac:dyDescent="0.3"/>
    <row r="7" spans="1:21" ht="28.5" x14ac:dyDescent="0.25">
      <c r="F7" s="41" t="s">
        <v>25</v>
      </c>
      <c r="G7" s="41"/>
      <c r="H7" s="41"/>
      <c r="I7" s="41"/>
      <c r="J7" s="41"/>
      <c r="K7" s="41"/>
      <c r="L7" s="41"/>
      <c r="M7" s="41"/>
      <c r="N7" s="41"/>
    </row>
    <row r="12" spans="1:21" ht="21" x14ac:dyDescent="0.35">
      <c r="C12" s="16" t="s">
        <v>40</v>
      </c>
      <c r="D12" s="16"/>
      <c r="E12" s="16"/>
      <c r="F12" s="16"/>
    </row>
    <row r="13" spans="1:21" thickBot="1" x14ac:dyDescent="0.35"/>
    <row r="14" spans="1:21" ht="16.5" thickBot="1" x14ac:dyDescent="0.3">
      <c r="A14" s="35" t="s">
        <v>41</v>
      </c>
      <c r="B14" s="35"/>
      <c r="C14" s="40"/>
      <c r="D14" s="37"/>
      <c r="E14" s="38"/>
      <c r="F14" s="38"/>
      <c r="G14" s="38"/>
      <c r="H14" s="39"/>
    </row>
    <row r="15" spans="1:21" ht="16.5" thickBot="1" x14ac:dyDescent="0.3">
      <c r="A15" s="35" t="s">
        <v>42</v>
      </c>
      <c r="B15" s="35"/>
      <c r="C15" s="36"/>
      <c r="D15" s="32"/>
      <c r="E15" s="33"/>
      <c r="F15" s="33"/>
      <c r="G15" s="33"/>
      <c r="H15" s="34"/>
    </row>
    <row r="16" spans="1:21" ht="16.5" thickBot="1" x14ac:dyDescent="0.3">
      <c r="A16" s="35" t="s">
        <v>43</v>
      </c>
      <c r="B16" s="35"/>
      <c r="C16" s="36"/>
      <c r="D16" s="32"/>
      <c r="E16" s="33"/>
      <c r="F16" s="33"/>
      <c r="G16" s="33"/>
      <c r="H16" s="34"/>
    </row>
  </sheetData>
  <sheetProtection password="F36A" sheet="1" objects="1" scenarios="1" selectLockedCells="1"/>
  <mergeCells count="8">
    <mergeCell ref="A2:R2"/>
    <mergeCell ref="D16:H16"/>
    <mergeCell ref="A16:C16"/>
    <mergeCell ref="D15:H15"/>
    <mergeCell ref="A15:C15"/>
    <mergeCell ref="D14:H14"/>
    <mergeCell ref="A14:C14"/>
    <mergeCell ref="F7:N7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P33"/>
  <sheetViews>
    <sheetView workbookViewId="0">
      <selection activeCell="N4" sqref="N4"/>
    </sheetView>
  </sheetViews>
  <sheetFormatPr defaultColWidth="8.85546875" defaultRowHeight="15" x14ac:dyDescent="0.25"/>
  <cols>
    <col min="1" max="1" width="3.7109375" style="4" customWidth="1"/>
    <col min="2" max="7" width="8.85546875" style="4"/>
    <col min="8" max="8" width="9.5703125" style="4" customWidth="1"/>
    <col min="9" max="13" width="8.85546875" style="4"/>
    <col min="14" max="14" width="12" style="5" customWidth="1"/>
    <col min="15" max="16384" width="8.85546875" style="4"/>
  </cols>
  <sheetData>
    <row r="1" spans="1:16" ht="21" x14ac:dyDescent="0.35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8"/>
      <c r="P1" s="8"/>
    </row>
    <row r="2" spans="1:16" ht="21" x14ac:dyDescent="0.3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45" t="s">
        <v>44</v>
      </c>
      <c r="N2" s="45"/>
      <c r="O2" s="8"/>
      <c r="P2" s="8"/>
    </row>
    <row r="3" spans="1:16" s="28" customFormat="1" ht="18" customHeight="1" x14ac:dyDescent="0.25">
      <c r="A3" s="26" t="s">
        <v>52</v>
      </c>
      <c r="B3" s="46" t="s">
        <v>53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7" t="s">
        <v>54</v>
      </c>
    </row>
    <row r="4" spans="1:16" x14ac:dyDescent="0.25">
      <c r="A4" s="24">
        <v>1</v>
      </c>
      <c r="B4" s="43" t="s">
        <v>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25"/>
    </row>
    <row r="5" spans="1:16" x14ac:dyDescent="0.25">
      <c r="A5" s="6">
        <v>2</v>
      </c>
      <c r="B5" s="42" t="s">
        <v>1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21"/>
    </row>
    <row r="6" spans="1:16" x14ac:dyDescent="0.25">
      <c r="A6" s="6">
        <v>3</v>
      </c>
      <c r="B6" s="42" t="s">
        <v>29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21"/>
      <c r="P6" s="1"/>
    </row>
    <row r="7" spans="1:16" x14ac:dyDescent="0.25">
      <c r="A7" s="6">
        <v>4</v>
      </c>
      <c r="B7" s="42" t="s">
        <v>2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21"/>
    </row>
    <row r="8" spans="1:16" x14ac:dyDescent="0.25">
      <c r="A8" s="6">
        <v>5</v>
      </c>
      <c r="B8" s="42" t="s">
        <v>30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21"/>
    </row>
    <row r="9" spans="1:16" x14ac:dyDescent="0.25">
      <c r="A9" s="6">
        <v>6</v>
      </c>
      <c r="B9" s="42" t="s">
        <v>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21"/>
    </row>
    <row r="10" spans="1:16" x14ac:dyDescent="0.25">
      <c r="A10" s="6">
        <v>7</v>
      </c>
      <c r="B10" s="42" t="s">
        <v>4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21"/>
    </row>
    <row r="11" spans="1:16" x14ac:dyDescent="0.25">
      <c r="A11" s="6">
        <v>8</v>
      </c>
      <c r="B11" s="42" t="s">
        <v>5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21"/>
    </row>
    <row r="12" spans="1:16" x14ac:dyDescent="0.25">
      <c r="A12" s="6">
        <v>9</v>
      </c>
      <c r="B12" s="42" t="s">
        <v>6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21"/>
    </row>
    <row r="13" spans="1:16" x14ac:dyDescent="0.25">
      <c r="A13" s="6">
        <v>10</v>
      </c>
      <c r="B13" s="42" t="s">
        <v>7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21"/>
    </row>
    <row r="14" spans="1:16" x14ac:dyDescent="0.25">
      <c r="A14" s="6">
        <v>11</v>
      </c>
      <c r="B14" s="42" t="s">
        <v>8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21"/>
    </row>
    <row r="15" spans="1:16" ht="29.45" customHeight="1" x14ac:dyDescent="0.25">
      <c r="A15" s="6">
        <v>12</v>
      </c>
      <c r="B15" s="42" t="s">
        <v>9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21"/>
      <c r="P15" s="1"/>
    </row>
    <row r="16" spans="1:16" x14ac:dyDescent="0.25">
      <c r="A16" s="6">
        <v>13</v>
      </c>
      <c r="B16" s="42" t="s">
        <v>10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21"/>
    </row>
    <row r="17" spans="1:16" x14ac:dyDescent="0.25">
      <c r="A17" s="6">
        <v>14</v>
      </c>
      <c r="B17" s="42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21"/>
    </row>
    <row r="18" spans="1:16" x14ac:dyDescent="0.25">
      <c r="A18" s="6">
        <v>15</v>
      </c>
      <c r="B18" s="42" t="s">
        <v>12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21"/>
    </row>
    <row r="19" spans="1:16" x14ac:dyDescent="0.25">
      <c r="A19" s="6">
        <v>16</v>
      </c>
      <c r="B19" s="42" t="s">
        <v>31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21"/>
    </row>
    <row r="20" spans="1:16" x14ac:dyDescent="0.25">
      <c r="A20" s="7">
        <v>17</v>
      </c>
      <c r="B20" s="42" t="s">
        <v>13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21"/>
      <c r="P20" s="1"/>
    </row>
    <row r="21" spans="1:16" x14ac:dyDescent="0.25">
      <c r="A21" s="7">
        <v>18</v>
      </c>
      <c r="B21" s="42" t="s">
        <v>14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21"/>
    </row>
    <row r="22" spans="1:16" x14ac:dyDescent="0.25">
      <c r="A22" s="7">
        <v>19</v>
      </c>
      <c r="B22" s="42" t="s">
        <v>15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21"/>
    </row>
    <row r="23" spans="1:16" x14ac:dyDescent="0.25">
      <c r="A23" s="7">
        <v>20</v>
      </c>
      <c r="B23" s="42" t="s">
        <v>16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22"/>
    </row>
    <row r="24" spans="1:16" x14ac:dyDescent="0.25">
      <c r="A24" s="7">
        <v>21</v>
      </c>
      <c r="B24" s="42" t="s">
        <v>17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21"/>
    </row>
    <row r="25" spans="1:16" x14ac:dyDescent="0.25">
      <c r="A25" s="7">
        <v>22</v>
      </c>
      <c r="B25" s="42" t="s">
        <v>18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21"/>
    </row>
    <row r="26" spans="1:16" ht="14.45" customHeight="1" x14ac:dyDescent="0.25">
      <c r="A26" s="7">
        <v>23</v>
      </c>
      <c r="B26" s="42" t="s">
        <v>26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21"/>
    </row>
    <row r="27" spans="1:16" ht="28.15" customHeight="1" x14ac:dyDescent="0.25">
      <c r="A27" s="7">
        <v>24</v>
      </c>
      <c r="B27" s="42" t="s">
        <v>19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21"/>
      <c r="P27" s="1"/>
    </row>
    <row r="28" spans="1:16" ht="30.6" customHeight="1" x14ac:dyDescent="0.25">
      <c r="A28" s="7">
        <v>25</v>
      </c>
      <c r="B28" s="42" t="s">
        <v>20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21"/>
    </row>
    <row r="29" spans="1:16" x14ac:dyDescent="0.25">
      <c r="A29" s="7">
        <v>26</v>
      </c>
      <c r="B29" s="42" t="s">
        <v>21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21"/>
    </row>
    <row r="30" spans="1:16" x14ac:dyDescent="0.25">
      <c r="A30" s="7">
        <v>27</v>
      </c>
      <c r="B30" s="42" t="s">
        <v>22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21"/>
    </row>
    <row r="31" spans="1:16" ht="28.15" customHeight="1" x14ac:dyDescent="0.25">
      <c r="A31" s="7">
        <v>28</v>
      </c>
      <c r="B31" s="42" t="s">
        <v>23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21"/>
    </row>
    <row r="32" spans="1:16" x14ac:dyDescent="0.25">
      <c r="A32" s="7">
        <v>29</v>
      </c>
      <c r="B32" s="42" t="s">
        <v>24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21"/>
      <c r="P32" s="1"/>
    </row>
    <row r="33" spans="1:14" x14ac:dyDescent="0.25">
      <c r="A33" s="7">
        <v>30</v>
      </c>
      <c r="B33" s="42" t="s">
        <v>32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21"/>
    </row>
  </sheetData>
  <sheetProtection password="F36A" sheet="1" objects="1" scenarios="1" selectLockedCells="1"/>
  <mergeCells count="33">
    <mergeCell ref="B33:M33"/>
    <mergeCell ref="B27:M27"/>
    <mergeCell ref="B28:M28"/>
    <mergeCell ref="B29:M29"/>
    <mergeCell ref="B30:M30"/>
    <mergeCell ref="B31:M31"/>
    <mergeCell ref="B32:M32"/>
    <mergeCell ref="B26:M26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24:M24"/>
    <mergeCell ref="B25:M25"/>
    <mergeCell ref="A1:N1"/>
    <mergeCell ref="B9:M9"/>
    <mergeCell ref="B10:M10"/>
    <mergeCell ref="B11:M11"/>
    <mergeCell ref="B12:M12"/>
    <mergeCell ref="M2:N2"/>
    <mergeCell ref="B3:M3"/>
    <mergeCell ref="B14:M14"/>
    <mergeCell ref="B4:M4"/>
    <mergeCell ref="B5:M5"/>
    <mergeCell ref="B6:M6"/>
    <mergeCell ref="B7:M7"/>
    <mergeCell ref="B8:M8"/>
    <mergeCell ref="B13:M13"/>
  </mergeCells>
  <dataValidations count="29">
    <dataValidation type="list" allowBlank="1" showInputMessage="1" showErrorMessage="1" sqref="N4">
      <formula1>"5000007300,5007300,500730,50007300,507000300"</formula1>
    </dataValidation>
    <dataValidation type="list" allowBlank="1" showInputMessage="1" showErrorMessage="1" sqref="N5">
      <formula1>"28605,2860,26807,26803,20863"</formula1>
    </dataValidation>
    <dataValidation type="list" allowBlank="1" showInputMessage="1" showErrorMessage="1" sqref="N6">
      <formula1>"365000000,3650000,36050000,365000,30650000"</formula1>
    </dataValidation>
    <dataValidation type="list" allowBlank="1" showInputMessage="1" showErrorMessage="1" sqref="N7">
      <formula1>"72,720,7020,702,7002"</formula1>
    </dataValidation>
    <dataValidation type="list" allowBlank="1" showInputMessage="1" showErrorMessage="1" sqref="N8">
      <formula1>"202,52,220,71,520"</formula1>
    </dataValidation>
    <dataValidation type="list" allowBlank="1" showInputMessage="1" showErrorMessage="1" sqref="N9">
      <formula1>"30b+230,260,210+50b,260b,80b+180"</formula1>
    </dataValidation>
    <dataValidation type="list" allowBlank="1" showInputMessage="1" showErrorMessage="1" sqref="N10">
      <formula1>"7090 га,70090 га,790 га,7900 га,79 га"</formula1>
    </dataValidation>
    <dataValidation type="list" allowBlank="1" showInputMessage="1" showErrorMessage="1" sqref="N11">
      <formula1>"70 рублей,56 рублей,90 рублей,490 рублей,80 рублей"</formula1>
    </dataValidation>
    <dataValidation type="list" allowBlank="1" showInputMessage="1" showErrorMessage="1" sqref="N12">
      <formula1>"480,500,570,510,560 "</formula1>
    </dataValidation>
    <dataValidation type="list" allowBlank="1" showInputMessage="1" showErrorMessage="1" sqref="N13">
      <formula1>"5,6,10,4,3  "</formula1>
    </dataValidation>
    <dataValidation type="list" allowBlank="1" showInputMessage="1" showErrorMessage="1" sqref="N14">
      <formula1>"1,22,20,2,4   "</formula1>
    </dataValidation>
    <dataValidation type="list" allowBlank="1" showInputMessage="1" showErrorMessage="1" sqref="N15">
      <formula1>"24 см,32 см,22 см,48 см,20 см"</formula1>
    </dataValidation>
    <dataValidation type="list" allowBlank="1" showInputMessage="1" showErrorMessage="1" sqref="N16">
      <formula1>"480,520,840,360,630  "</formula1>
    </dataValidation>
    <dataValidation type="list" allowBlank="1" showInputMessage="1" showErrorMessage="1" sqref="N17">
      <mc:AlternateContent xmlns:x12ac="http://schemas.microsoft.com/office/spreadsheetml/2011/1/ac" xmlns:mc="http://schemas.openxmlformats.org/markup-compatibility/2006">
        <mc:Choice Requires="x12ac">
          <x12ac:list>"0,18","0,2","0,1","0,1760","0,17   "</x12ac:list>
        </mc:Choice>
        <mc:Fallback>
          <formula1>"0,18,0,2,0,1,0,1760,0,17   "</formula1>
        </mc:Fallback>
      </mc:AlternateContent>
    </dataValidation>
    <dataValidation type="list" allowBlank="1" showInputMessage="1" showErrorMessage="1" sqref="N18">
      <mc:AlternateContent xmlns:x12ac="http://schemas.microsoft.com/office/spreadsheetml/2011/1/ac" xmlns:mc="http://schemas.openxmlformats.org/markup-compatibility/2006">
        <mc:Choice Requires="x12ac">
          <x12ac:list>"16,48","16,44","16,40",16,"16,04  "</x12ac:list>
        </mc:Choice>
        <mc:Fallback>
          <formula1>"16,48,16,44,16,40,16,16,04  "</formula1>
        </mc:Fallback>
      </mc:AlternateContent>
    </dataValidation>
    <dataValidation type="list" allowBlank="1" showInputMessage="1" showErrorMessage="1" sqref="N19">
      <formula1>"6,60,16,8,12   "</formula1>
    </dataValidation>
    <dataValidation type="list" allowBlank="1" showInputMessage="1" showErrorMessage="1" sqref="N20">
      <mc:AlternateContent xmlns:x12ac="http://schemas.microsoft.com/office/spreadsheetml/2011/1/ac" xmlns:mc="http://schemas.openxmlformats.org/markup-compatibility/2006">
        <mc:Choice Requires="x12ac">
          <x12ac:list xml:space="preserve">1302,132,"130,2","1,320",1320   </x12ac:list>
        </mc:Choice>
        <mc:Fallback>
          <formula1>"1302,132,130,2,1,320,1320   "</formula1>
        </mc:Fallback>
      </mc:AlternateContent>
    </dataValidation>
    <dataValidation type="list" allowBlank="1" showInputMessage="1" showErrorMessage="1" sqref="N21">
      <mc:AlternateContent xmlns:x12ac="http://schemas.microsoft.com/office/spreadsheetml/2011/1/ac" xmlns:mc="http://schemas.openxmlformats.org/markup-compatibility/2006">
        <mc:Choice Requires="x12ac">
          <x12ac:list xml:space="preserve">"1,6",60,"0,6","6,6",6   </x12ac:list>
        </mc:Choice>
        <mc:Fallback>
          <formula1>"1,6,60,0,6,6,6,6   "</formula1>
        </mc:Fallback>
      </mc:AlternateContent>
    </dataValidation>
    <dataValidation type="list" allowBlank="1" showInputMessage="1" showErrorMessage="1" sqref="N22">
      <formula1>"350 га,325 га,500 га,300 га,225 га  "</formula1>
    </dataValidation>
    <dataValidation type="list" allowBlank="1" showInputMessage="1" showErrorMessage="1" sqref="N23">
      <mc:AlternateContent xmlns:x12ac="http://schemas.microsoft.com/office/spreadsheetml/2011/1/ac" xmlns:mc="http://schemas.openxmlformats.org/markup-compatibility/2006">
        <mc:Choice Requires="x12ac">
          <x12ac:list>"2, 3","1, 2, 3, 4","2, 3, 4, 5","2, 3, 4","3, 4, 5   "</x12ac:list>
        </mc:Choice>
        <mc:Fallback>
          <formula1>"2, 3,1, 2, 3, 4,2, 3, 4, 5,2, 3, 4,3, 4, 5   "</formula1>
        </mc:Fallback>
      </mc:AlternateContent>
    </dataValidation>
    <dataValidation type="list" allowBlank="1" showInputMessage="1" showErrorMessage="1" sqref="N24 N33">
      <formula1>"Да,Нет"</formula1>
    </dataValidation>
    <dataValidation type="list" allowBlank="1" showInputMessage="1" showErrorMessage="1" sqref="N25">
      <mc:AlternateContent xmlns:x12ac="http://schemas.microsoft.com/office/spreadsheetml/2011/1/ac" xmlns:mc="http://schemas.openxmlformats.org/markup-compatibility/2006">
        <mc:Choice Requires="x12ac">
          <x12ac:list>"6,90","7,90",8,"8,05","7,95   "</x12ac:list>
        </mc:Choice>
        <mc:Fallback>
          <formula1>"6,90,7,90,8,8,05,7,95   "</formula1>
        </mc:Fallback>
      </mc:AlternateContent>
    </dataValidation>
    <dataValidation type="list" allowBlank="1" showInputMessage="1" showErrorMessage="1" sqref="N26">
      <mc:AlternateContent xmlns:x12ac="http://schemas.microsoft.com/office/spreadsheetml/2011/1/ac" xmlns:mc="http://schemas.openxmlformats.org/markup-compatibility/2006">
        <mc:Choice Requires="x12ac">
          <x12ac:list>"35,9 км/ч","35,8 км/ч","38,1 км/ч","33,5 км/ч","38,5 км/ч   "</x12ac:list>
        </mc:Choice>
        <mc:Fallback>
          <formula1>"35,9 км/ч,35,8 км/ч,38,1 км/ч,33,5 км/ч,38,5 км/ч   "</formula1>
        </mc:Fallback>
      </mc:AlternateContent>
    </dataValidation>
    <dataValidation type="list" allowBlank="1" showInputMessage="1" showErrorMessage="1" sqref="N27">
      <mc:AlternateContent xmlns:x12ac="http://schemas.microsoft.com/office/spreadsheetml/2011/1/ac" xmlns:mc="http://schemas.openxmlformats.org/markup-compatibility/2006">
        <mc:Choice Requires="x12ac">
          <x12ac:list>28,98,"14,5",140,92</x12ac:list>
        </mc:Choice>
        <mc:Fallback>
          <formula1>"28,98,14,5,140,92"</formula1>
        </mc:Fallback>
      </mc:AlternateContent>
    </dataValidation>
    <dataValidation type="list" allowBlank="1" showInputMessage="1" showErrorMessage="1" sqref="N28">
      <formula1>"40,80,10,30,20  "</formula1>
    </dataValidation>
    <dataValidation type="list" allowBlank="1" showInputMessage="1" showErrorMessage="1" sqref="N29">
      <mc:AlternateContent xmlns:x12ac="http://schemas.microsoft.com/office/spreadsheetml/2011/1/ac" xmlns:mc="http://schemas.openxmlformats.org/markup-compatibility/2006">
        <mc:Choice Requires="x12ac">
          <x12ac:list xml:space="preserve">4,"4,7","3,7","3,2",3   </x12ac:list>
        </mc:Choice>
        <mc:Fallback>
          <formula1>"4,4,7,3,7,3,2,3   "</formula1>
        </mc:Fallback>
      </mc:AlternateContent>
    </dataValidation>
    <dataValidation type="list" allowBlank="1" showInputMessage="1" showErrorMessage="1" sqref="N30">
      <formula1>"20 кг,35 кг,25 кг,30 кг,24 кг   "</formula1>
    </dataValidation>
    <dataValidation type="list" allowBlank="1" showInputMessage="1" showErrorMessage="1" sqref="N31">
      <formula1>"36,30,32,40,34   "</formula1>
    </dataValidation>
    <dataValidation type="list" allowBlank="1" showInputMessage="1" showErrorMessage="1" sqref="N32">
      <formula1>"15,19,17,18,16   "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37"/>
  <sheetViews>
    <sheetView workbookViewId="0">
      <selection activeCell="O46" sqref="O46"/>
    </sheetView>
  </sheetViews>
  <sheetFormatPr defaultColWidth="8.85546875" defaultRowHeight="15" x14ac:dyDescent="0.25"/>
  <cols>
    <col min="1" max="1" width="6" style="2" customWidth="1"/>
    <col min="2" max="2" width="21.85546875" style="2" customWidth="1"/>
    <col min="3" max="4" width="8.85546875" style="2"/>
    <col min="5" max="5" width="15.7109375" style="2" customWidth="1"/>
    <col min="6" max="16384" width="8.85546875" style="2"/>
  </cols>
  <sheetData>
    <row r="2" spans="2:3" ht="13.9" customHeight="1" x14ac:dyDescent="0.3"/>
    <row r="3" spans="2:3" ht="14.45" hidden="1" x14ac:dyDescent="0.3">
      <c r="B3" s="2">
        <v>1</v>
      </c>
      <c r="C3" s="2">
        <f>IF(Тест!N4=50007300,1,0)</f>
        <v>0</v>
      </c>
    </row>
    <row r="4" spans="2:3" ht="14.45" hidden="1" x14ac:dyDescent="0.3">
      <c r="B4" s="2">
        <v>2</v>
      </c>
      <c r="C4" s="2">
        <f>IF(Тест!N5=26803,1,0)</f>
        <v>0</v>
      </c>
    </row>
    <row r="5" spans="2:3" ht="14.45" hidden="1" x14ac:dyDescent="0.3">
      <c r="B5" s="2">
        <v>3</v>
      </c>
      <c r="C5" s="2">
        <f>IF(Тест!N6=3650000,1,0)</f>
        <v>0</v>
      </c>
    </row>
    <row r="6" spans="2:3" ht="14.45" hidden="1" x14ac:dyDescent="0.3">
      <c r="B6" s="2">
        <v>4</v>
      </c>
      <c r="C6" s="2">
        <f>IF(Тест!N7=702,1,0)</f>
        <v>0</v>
      </c>
    </row>
    <row r="7" spans="2:3" ht="14.45" hidden="1" x14ac:dyDescent="0.3">
      <c r="B7" s="2">
        <v>5</v>
      </c>
      <c r="C7" s="2">
        <f>IF(Тест!N8=220,1,0)</f>
        <v>0</v>
      </c>
    </row>
    <row r="8" spans="2:3" ht="14.45" hidden="1" x14ac:dyDescent="0.3">
      <c r="B8" s="2">
        <v>6</v>
      </c>
      <c r="C8" s="2">
        <f>IF(Тест!N9="80b+180",1,0)</f>
        <v>0</v>
      </c>
    </row>
    <row r="9" spans="2:3" ht="14.45" hidden="1" x14ac:dyDescent="0.3">
      <c r="B9" s="2">
        <v>7</v>
      </c>
      <c r="C9" s="2">
        <f>IF(Тест!N10="790 га",1,0)</f>
        <v>0</v>
      </c>
    </row>
    <row r="10" spans="2:3" ht="14.45" hidden="1" x14ac:dyDescent="0.3">
      <c r="B10" s="2">
        <v>8</v>
      </c>
      <c r="C10" s="2">
        <f>IF(Тест!N11="70 рублей",1,0)</f>
        <v>0</v>
      </c>
    </row>
    <row r="11" spans="2:3" ht="14.45" hidden="1" x14ac:dyDescent="0.3">
      <c r="B11" s="2">
        <v>9</v>
      </c>
      <c r="C11" s="2">
        <f>IF(Тест!N12=510,1,0)</f>
        <v>0</v>
      </c>
    </row>
    <row r="12" spans="2:3" ht="14.45" hidden="1" x14ac:dyDescent="0.3">
      <c r="B12" s="2">
        <v>10</v>
      </c>
      <c r="C12" s="2">
        <f>IF(Тест!N13=5,1,0)</f>
        <v>0</v>
      </c>
    </row>
    <row r="13" spans="2:3" ht="14.45" hidden="1" x14ac:dyDescent="0.3">
      <c r="B13" s="2">
        <v>11</v>
      </c>
      <c r="C13" s="2">
        <f>IF(Тест!N14=2,1,0)</f>
        <v>0</v>
      </c>
    </row>
    <row r="14" spans="2:3" ht="14.45" hidden="1" x14ac:dyDescent="0.3">
      <c r="B14" s="2">
        <v>12</v>
      </c>
      <c r="C14" s="2">
        <f>IF(Тест!N15="24 см",1,0)</f>
        <v>0</v>
      </c>
    </row>
    <row r="15" spans="2:3" ht="14.45" hidden="1" x14ac:dyDescent="0.3">
      <c r="B15" s="2">
        <v>13</v>
      </c>
      <c r="C15" s="2">
        <f>IF(Тест!N16=630,1,0)</f>
        <v>0</v>
      </c>
    </row>
    <row r="16" spans="2:3" ht="14.45" hidden="1" x14ac:dyDescent="0.3">
      <c r="B16" s="2">
        <v>14</v>
      </c>
      <c r="C16" s="2">
        <f>IF(Тест!N17=0.2,1,0)</f>
        <v>0</v>
      </c>
    </row>
    <row r="17" spans="2:3" ht="14.45" hidden="1" x14ac:dyDescent="0.3">
      <c r="B17" s="2">
        <v>15</v>
      </c>
      <c r="C17" s="2">
        <f>IF(Тест!N18=16.04,1,0)</f>
        <v>0</v>
      </c>
    </row>
    <row r="18" spans="2:3" ht="14.45" hidden="1" x14ac:dyDescent="0.3">
      <c r="B18" s="2">
        <v>16</v>
      </c>
      <c r="C18" s="2">
        <f>IF(Тест!N19=6,1,0)</f>
        <v>0</v>
      </c>
    </row>
    <row r="19" spans="2:3" ht="14.45" hidden="1" x14ac:dyDescent="0.3">
      <c r="B19" s="2">
        <v>17</v>
      </c>
      <c r="C19" s="2">
        <f>IF(Тест!N20=1320,1,0)</f>
        <v>0</v>
      </c>
    </row>
    <row r="20" spans="2:3" ht="14.45" hidden="1" x14ac:dyDescent="0.3">
      <c r="B20" s="2">
        <v>18</v>
      </c>
      <c r="C20" s="2">
        <f>IF(Тест!N21=0.6,1,0)</f>
        <v>0</v>
      </c>
    </row>
    <row r="21" spans="2:3" ht="14.45" hidden="1" x14ac:dyDescent="0.3">
      <c r="B21" s="2">
        <v>19</v>
      </c>
      <c r="C21" s="2">
        <f>IF(Тест!N22="300 га",1,0)</f>
        <v>0</v>
      </c>
    </row>
    <row r="22" spans="2:3" ht="14.45" hidden="1" x14ac:dyDescent="0.3">
      <c r="B22" s="2">
        <v>20</v>
      </c>
      <c r="C22" s="2">
        <f>IF(Тест!N23="2, 3, 4",1,0)</f>
        <v>0</v>
      </c>
    </row>
    <row r="23" spans="2:3" ht="14.45" hidden="1" x14ac:dyDescent="0.3">
      <c r="B23" s="2">
        <v>21</v>
      </c>
      <c r="C23" s="2">
        <f>IF(Тест!N24="Да",1,0)</f>
        <v>0</v>
      </c>
    </row>
    <row r="24" spans="2:3" ht="14.45" hidden="1" x14ac:dyDescent="0.3">
      <c r="B24" s="2">
        <v>22</v>
      </c>
      <c r="C24" s="2">
        <f>IF(Тест!N25=7.95,1,0)</f>
        <v>0</v>
      </c>
    </row>
    <row r="25" spans="2:3" ht="14.45" hidden="1" x14ac:dyDescent="0.3">
      <c r="B25" s="2">
        <v>23</v>
      </c>
      <c r="C25" s="2">
        <f>IF(Тест!N26="35,8 км/ч",1,0)</f>
        <v>0</v>
      </c>
    </row>
    <row r="26" spans="2:3" ht="14.45" hidden="1" x14ac:dyDescent="0.3">
      <c r="B26" s="2">
        <v>24</v>
      </c>
      <c r="C26" s="2">
        <f>IF(Тест!N27=98,1,0)</f>
        <v>0</v>
      </c>
    </row>
    <row r="27" spans="2:3" ht="14.45" hidden="1" x14ac:dyDescent="0.3">
      <c r="B27" s="2">
        <v>25</v>
      </c>
      <c r="C27" s="2">
        <f>IF(Тест!N28=10,1,0)</f>
        <v>0</v>
      </c>
    </row>
    <row r="28" spans="2:3" ht="14.45" hidden="1" x14ac:dyDescent="0.3">
      <c r="B28" s="2">
        <v>26</v>
      </c>
      <c r="C28" s="2">
        <f>IF(Тест!N29=3,1,0)</f>
        <v>0</v>
      </c>
    </row>
    <row r="29" spans="2:3" ht="14.45" hidden="1" x14ac:dyDescent="0.3">
      <c r="B29" s="2">
        <v>27</v>
      </c>
      <c r="C29" s="2">
        <f>IF(Тест!N30="20 кг",1,0)</f>
        <v>0</v>
      </c>
    </row>
    <row r="30" spans="2:3" ht="14.45" hidden="1" x14ac:dyDescent="0.3">
      <c r="B30" s="2">
        <v>28</v>
      </c>
      <c r="C30" s="2">
        <f>IF(Тест!N31=36,1,0)</f>
        <v>0</v>
      </c>
    </row>
    <row r="31" spans="2:3" ht="14.45" hidden="1" x14ac:dyDescent="0.3">
      <c r="B31" s="2">
        <v>29</v>
      </c>
      <c r="C31" s="2">
        <f>IF(Тест!N32=18,1,0)</f>
        <v>0</v>
      </c>
    </row>
    <row r="32" spans="2:3" ht="12" hidden="1" customHeight="1" x14ac:dyDescent="0.3">
      <c r="B32" s="2">
        <v>30</v>
      </c>
      <c r="C32" s="2">
        <f>IF(Тест!N33="Да",1,0)</f>
        <v>0</v>
      </c>
    </row>
    <row r="33" spans="1:6" ht="49.9" customHeight="1" x14ac:dyDescent="0.55000000000000004">
      <c r="A33" s="47" t="s">
        <v>27</v>
      </c>
      <c r="B33" s="47"/>
      <c r="C33" s="9">
        <f>SUM(C3:C32)</f>
        <v>0</v>
      </c>
      <c r="D33" s="3"/>
      <c r="E33" s="10" t="s">
        <v>28</v>
      </c>
      <c r="F33" s="11">
        <f>IF(C33&gt;=28,5,IF(C33&gt;=22,4,IF(C33&gt;=13,3,2)))</f>
        <v>2</v>
      </c>
    </row>
    <row r="37" spans="1:6" ht="28.9" x14ac:dyDescent="0.55000000000000004">
      <c r="B37" s="17" t="str">
        <f>IF(F33=5,"Отлично! Молодец!",IF(F33=4,"Хорошо! Неплохой результат!",IF(F33=3,"Удовлетворительно! Результаты могли быть лучше!","Неудовлетворительно! Повтори теорию и пройди тест ещё раз!")))</f>
        <v>Неудовлетворительно! Повтори теорию и пройди тест ещё раз!</v>
      </c>
    </row>
  </sheetData>
  <sheetProtection password="F36A" sheet="1" objects="1" scenarios="1" selectLockedCells="1"/>
  <mergeCells count="1">
    <mergeCell ref="A33:B33"/>
  </mergeCells>
  <pageMargins left="0.7" right="0.7" top="0.75" bottom="0.75" header="0.3" footer="0.3"/>
  <ignoredErrors>
    <ignoredError sqref="C22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C5"/>
  <sheetViews>
    <sheetView workbookViewId="0">
      <selection activeCell="Q26" sqref="Q26"/>
    </sheetView>
  </sheetViews>
  <sheetFormatPr defaultColWidth="8.85546875" defaultRowHeight="15" x14ac:dyDescent="0.25"/>
  <cols>
    <col min="1" max="1" width="8.85546875" style="19"/>
    <col min="2" max="2" width="3.140625" style="19" customWidth="1"/>
    <col min="3" max="16384" width="8.85546875" style="19"/>
  </cols>
  <sheetData>
    <row r="1" spans="1:3" x14ac:dyDescent="0.25">
      <c r="A1" s="18" t="s">
        <v>46</v>
      </c>
      <c r="B1" s="18"/>
    </row>
    <row r="2" spans="1:3" ht="14.45" x14ac:dyDescent="0.3">
      <c r="A2" s="18"/>
      <c r="B2" s="18" t="s">
        <v>47</v>
      </c>
      <c r="C2" s="20" t="s">
        <v>33</v>
      </c>
    </row>
    <row r="3" spans="1:3" ht="14.45" x14ac:dyDescent="0.3">
      <c r="A3" s="18"/>
      <c r="B3" s="18" t="s">
        <v>48</v>
      </c>
      <c r="C3" s="20" t="s">
        <v>34</v>
      </c>
    </row>
    <row r="4" spans="1:3" ht="14.45" x14ac:dyDescent="0.3">
      <c r="A4" s="18"/>
      <c r="B4" s="18" t="s">
        <v>49</v>
      </c>
      <c r="C4" s="20" t="s">
        <v>45</v>
      </c>
    </row>
    <row r="5" spans="1:3" ht="14.45" x14ac:dyDescent="0.3">
      <c r="B5" s="18" t="s">
        <v>51</v>
      </c>
      <c r="C5" s="20" t="s">
        <v>50</v>
      </c>
    </row>
  </sheetData>
  <sheetProtection sheet="1" objects="1" scenarios="1" selectLockedCells="1"/>
  <hyperlinks>
    <hyperlink ref="C2" r:id="rId1"/>
    <hyperlink ref="C3" r:id="rId2"/>
    <hyperlink ref="C5" r:id="rId3"/>
    <hyperlink ref="C4" r:id="rId4" location=".Uf9nAKz-vXQ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</vt:lpstr>
      <vt:lpstr>Регистрация</vt:lpstr>
      <vt:lpstr>Тест</vt:lpstr>
      <vt:lpstr>Оценка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Лана</dc:creator>
  <cp:lastModifiedBy>Лана</cp:lastModifiedBy>
  <dcterms:created xsi:type="dcterms:W3CDTF">2013-12-09T10:47:36Z</dcterms:created>
  <dcterms:modified xsi:type="dcterms:W3CDTF">2014-01-09T11:59:14Z</dcterms:modified>
</cp:coreProperties>
</file>